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405\"/>
    </mc:Choice>
  </mc:AlternateContent>
  <xr:revisionPtr revIDLastSave="0" documentId="13_ncr:1_{C023A673-B90B-48AB-83AE-288AF4DC4D1E}" xr6:coauthVersionLast="47" xr6:coauthVersionMax="47" xr10:uidLastSave="{00000000-0000-0000-0000-000000000000}"/>
  <bookViews>
    <workbookView xWindow="0" yWindow="1140" windowWidth="17640" windowHeight="11280" tabRatio="796" activeTab="4" xr2:uid="{00000000-000D-0000-FFFF-FFFF00000000}"/>
  </bookViews>
  <sheets>
    <sheet name="Сводка затрат" sheetId="1" r:id="rId1"/>
    <sheet name="ССР" sheetId="2" r:id="rId2"/>
    <sheet name="ОСР 525-02-01" sheetId="3" r:id="rId3"/>
    <sheet name="ОСР 525-09-01" sheetId="4" r:id="rId4"/>
    <sheet name="ОСР 525-12-01" sheetId="5" r:id="rId5"/>
    <sheet name="ОСР 1-02-01" sheetId="6" r:id="rId6"/>
    <sheet name="ОСР 1-09-01" sheetId="7" r:id="rId7"/>
    <sheet name="ОСР 1-12-01" sheetId="8" r:id="rId8"/>
    <sheet name="ОСР 556-02-01" sheetId="9" r:id="rId9"/>
    <sheet name="ОСР 556-12-01" sheetId="10" r:id="rId10"/>
    <sheet name="ОСР 107-02-01" sheetId="11" r:id="rId11"/>
    <sheet name="ОСР 107-07-01" sheetId="12" r:id="rId12"/>
    <sheet name="ОСР 12-01" sheetId="13" r:id="rId13"/>
    <sheet name="ОСР 525-02-01(1)" sheetId="14" r:id="rId14"/>
    <sheet name="ОСР 525-09-01(1)" sheetId="15" r:id="rId15"/>
    <sheet name="ОСР 525-12-01(1)" sheetId="16" r:id="rId16"/>
    <sheet name="Источники ЦИ" sheetId="17" r:id="rId17"/>
    <sheet name="Цена МАТ и ОБ по ТКП" sheetId="18" r:id="rId18"/>
    <sheet name="Лист1" sheetId="19" r:id="rId1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2" i="2" l="1"/>
  <c r="G82" i="2"/>
  <c r="F82" i="2"/>
  <c r="E82" i="2"/>
  <c r="D82" i="2"/>
  <c r="H81" i="2"/>
  <c r="G81" i="2"/>
  <c r="F81" i="2"/>
  <c r="E81" i="2"/>
  <c r="D81" i="2"/>
  <c r="H80" i="2"/>
  <c r="G80" i="2"/>
  <c r="F80" i="2"/>
  <c r="E80" i="2"/>
  <c r="D80" i="2"/>
  <c r="H78" i="2"/>
  <c r="G78" i="2"/>
  <c r="F78" i="2"/>
  <c r="E78" i="2"/>
  <c r="D78" i="2"/>
  <c r="H77" i="2"/>
  <c r="G77" i="2"/>
  <c r="F77" i="2"/>
  <c r="E77" i="2"/>
  <c r="D77" i="2"/>
  <c r="H76" i="2"/>
  <c r="G76" i="2"/>
  <c r="F76" i="2"/>
  <c r="E76" i="2"/>
  <c r="D76" i="2"/>
  <c r="H66" i="2"/>
  <c r="G66" i="2"/>
  <c r="F66" i="2"/>
  <c r="E66" i="2"/>
  <c r="D66" i="2"/>
  <c r="H65" i="2"/>
  <c r="H44" i="2"/>
  <c r="G44" i="2"/>
  <c r="F44" i="2"/>
  <c r="E44" i="2"/>
  <c r="D44" i="2"/>
  <c r="H43" i="2"/>
  <c r="H41" i="2"/>
  <c r="G41" i="2"/>
  <c r="F41" i="2"/>
  <c r="E41" i="2"/>
  <c r="D41" i="2"/>
  <c r="H40" i="2"/>
  <c r="H38" i="2"/>
  <c r="G38" i="2"/>
  <c r="F38" i="2"/>
  <c r="E38" i="2"/>
  <c r="D38" i="2"/>
  <c r="H37" i="2"/>
  <c r="H35" i="2"/>
  <c r="G35" i="2"/>
  <c r="F35" i="2"/>
  <c r="E35" i="2"/>
  <c r="D35" i="2"/>
  <c r="H34" i="2"/>
  <c r="H32" i="2"/>
  <c r="G32" i="2"/>
  <c r="F32" i="2"/>
  <c r="E32" i="2"/>
  <c r="D32" i="2"/>
  <c r="H31" i="2"/>
  <c r="H23" i="2"/>
  <c r="G23" i="2"/>
  <c r="F23" i="2"/>
  <c r="E23" i="2"/>
  <c r="D23" i="2"/>
  <c r="H22" i="2"/>
  <c r="C46" i="1"/>
  <c r="C44" i="1"/>
  <c r="C43" i="1"/>
  <c r="C42" i="1"/>
  <c r="C41" i="1"/>
  <c r="I40" i="1"/>
  <c r="C40" i="1"/>
  <c r="I39" i="1"/>
  <c r="C39" i="1"/>
  <c r="I38" i="1"/>
  <c r="C38" i="1"/>
  <c r="I37" i="1"/>
  <c r="C37" i="1"/>
  <c r="I36" i="1"/>
  <c r="C34" i="1"/>
  <c r="C32" i="1"/>
  <c r="C31" i="1"/>
  <c r="C30" i="1"/>
  <c r="C29" i="1"/>
</calcChain>
</file>

<file path=xl/sharedStrings.xml><?xml version="1.0" encoding="utf-8"?>
<sst xmlns="http://schemas.openxmlformats.org/spreadsheetml/2006/main" count="642" uniqueCount="225">
  <si>
    <t>СВОДКА ЗАТРАТ</t>
  </si>
  <si>
    <t>P_0405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</si>
  <si>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</si>
  <si>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</si>
  <si>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</si>
  <si>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</si>
  <si>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</si>
  <si>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2027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</si>
  <si>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</si>
  <si>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</si>
  <si>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</si>
  <si>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</si>
  <si>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</si>
  <si>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</si>
  <si>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</si>
  <si>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</si>
  <si>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</si>
  <si>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</si>
  <si>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</si>
  <si>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</si>
  <si>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</si>
  <si>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</si>
  <si>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</si>
  <si>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</si>
  <si>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</si>
  <si>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2028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</si>
  <si>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</si>
  <si>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</si>
  <si>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</si>
  <si>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</si>
  <si>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</si>
  <si>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</si>
  <si>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</si>
  <si>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</si>
  <si>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</si>
  <si>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</si>
  <si>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</si>
  <si>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</si>
  <si>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</si>
  <si>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</si>
  <si>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</si>
  <si>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</si>
  <si>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</si>
  <si>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ЛС-3</t>
  </si>
  <si>
    <t>Учет электроэнергии</t>
  </si>
  <si>
    <t>ОСР-556-02-01</t>
  </si>
  <si>
    <t>Ограждение КТП</t>
  </si>
  <si>
    <t>ОСР-107-02-01</t>
  </si>
  <si>
    <t>Реконструкция ВЛ одноцепная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</si>
  <si>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</si>
  <si>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</si>
  <si>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</si>
  <si>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</si>
  <si>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</si>
  <si>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</si>
  <si>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</si>
  <si>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</si>
  <si>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</si>
  <si>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</si>
  <si>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</si>
  <si>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</si>
  <si>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</si>
  <si>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</si>
  <si>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</si>
  <si>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Затраты на строительство титульных ВЗиС исп. при определении сметной стоимости строительства ОКС</t>
  </si>
  <si>
    <t>Затраты на строительство титульных ВЗиС,исп.приопределен. сметной стоимости строит. ОКС 2,5%х0,8= 2%</t>
  </si>
  <si>
    <t>332/пр 19.06.2020 Пр.1 п.39.2</t>
  </si>
  <si>
    <t>Затраты на строительство титульных ВЗиС,исп.при опред.сметной стоим. строительства ОКС 2,5%*0,8= 2%</t>
  </si>
  <si>
    <t>Итого по Главе 8</t>
  </si>
  <si>
    <t>Итого по Главам 1-8</t>
  </si>
  <si>
    <t>Глава 9. Прочие работы и затраты</t>
  </si>
  <si>
    <t>ОСР-525-09-01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</si>
  <si>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</si>
  <si>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</si>
  <si>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</si>
  <si>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ЛС-5</t>
  </si>
  <si>
    <t>ПНР</t>
  </si>
  <si>
    <t>Письмо Госстроя №1336-ВК/1</t>
  </si>
  <si>
    <t>Премия за ввод 2,17%</t>
  </si>
  <si>
    <t>ОСР-107-09-01</t>
  </si>
  <si>
    <t>325/пр 25.05.2021 Пр.1 п.50 Пр.4 п.67</t>
  </si>
  <si>
    <t>Перебазировка спецтехники</t>
  </si>
  <si>
    <t>Командировочные расходы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</si>
  <si>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</si>
  <si>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</si>
  <si>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</si>
  <si>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</si>
  <si>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</si>
  <si>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</si>
  <si>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Сметв № 1</t>
  </si>
  <si>
    <t>Проектные и изыскательские работы</t>
  </si>
  <si>
    <t>Смета</t>
  </si>
  <si>
    <t>ПИР</t>
  </si>
  <si>
    <t>ОСР-556-12-01</t>
  </si>
  <si>
    <t>Проектные работы и изыскательские работы</t>
  </si>
  <si>
    <t>ОСР-107-12-01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</si>
  <si>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</si>
  <si>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</si>
  <si>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</si>
  <si>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</si>
  <si>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</si>
  <si>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</si>
  <si>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</si>
  <si>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</si>
  <si>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</si>
  <si>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</si>
  <si>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</si>
  <si>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</si>
  <si>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</si>
  <si>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</si>
  <si>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525-02-01</t>
  </si>
  <si>
    <t>Наименование сметы</t>
  </si>
  <si>
    <t>Реконструкция ВЛ-0,4 кВ от КТП ЦАР 527/100 кВА с заменой на КТП 250 кВА  Красноярский район Самарская область.</t>
  </si>
  <si>
    <t>Наименование локальных сметных расчетов (смет), затрат</t>
  </si>
  <si>
    <t>ЛС-525-02</t>
  </si>
  <si>
    <t>Замена КТП ЦАР 527/100 кВА</t>
  </si>
  <si>
    <t>Итого</t>
  </si>
  <si>
    <t>ОБЪЕКТНЫЙ СМЕТНЫЙ РАСЧЕТ № ОСР 525-09-01</t>
  </si>
  <si>
    <t>ЛС-525-09-02</t>
  </si>
  <si>
    <t>Пусконаладочные работы КТП ЦАР 527/100 кВА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</si>
  <si>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</si>
  <si>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</si>
  <si>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1-02-01</t>
  </si>
  <si>
    <t>"Реконструкция ВЛ-0,4 кВ Ф-1, Ф-2 от КТП СРГ-2104/250кВА Сергиевский район Самарская область</t>
  </si>
  <si>
    <t>ОБЪЕКТНЫЙ СМЕТНЫЙ РАСЧЕТ № ОСР 1-09-01</t>
  </si>
  <si>
    <t>Реконструкция ВЛ-0,4 кВ Ф-1, Ф-2 от КТП СРГ-2104/250кВА Сергиевский район Самарская область</t>
  </si>
  <si>
    <t>ПНР КУ</t>
  </si>
  <si>
    <t>ОБЪЕКТНЫЙ СМЕТНЫЙ РАСЧЕТ № ОСР 1-12-01</t>
  </si>
  <si>
    <t>Проектные работы</t>
  </si>
  <si>
    <t>ОБЪЕКТНЫЙ СМЕТНЫЙ РАСЧЕТ № ОСР 556-02-01</t>
  </si>
  <si>
    <t>Реконструкция КТП КЯР 418/160 кВА с заменой КТП Красноярский район Самарская область</t>
  </si>
  <si>
    <t>ЛС-556-1</t>
  </si>
  <si>
    <t>ОБЪЕКТНЫЙ СМЕТНЫЙ РАСЧЕТ № ОСР 556-12-01</t>
  </si>
  <si>
    <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t>
  </si>
  <si>
    <t>ОБЪЕКТНЫЙ СМЕТНЫЙ РАСЧЕТ № ОСР 107-02-01</t>
  </si>
  <si>
    <t>Реконструкция ВЛ-0,4 кВ от КТП Пер 719/2х630 кВА Сызранский район Самарская область</t>
  </si>
  <si>
    <t>ЛС-107-01</t>
  </si>
  <si>
    <t>ОБЪЕКТНЫЙ СМЕТНЫЙ РАСЧЕТ № ОСР 107-07-01</t>
  </si>
  <si>
    <t>ЛС-107-09-01</t>
  </si>
  <si>
    <t>ПНР ВЛИ-0,4 кВ</t>
  </si>
  <si>
    <t>ОБЪЕКТНЫЙ СМЕТНЫЙ РАСЧЕТ № ОСР 12-01</t>
  </si>
  <si>
    <t>ЛС-525-03</t>
  </si>
  <si>
    <t>Коммерческий учет</t>
  </si>
  <si>
    <t>ЛС-525-09-03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</si>
  <si>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</si>
  <si>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</si>
  <si>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</si>
  <si>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</si>
  <si>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</si>
  <si>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</si>
  <si>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</si>
  <si>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</si>
  <si>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525-02-01</t>
  </si>
  <si>
    <t>Строительные работы</t>
  </si>
  <si>
    <t>Монтажные работы</t>
  </si>
  <si>
    <t>Оборудование</t>
  </si>
  <si>
    <t>Прочие</t>
  </si>
  <si>
    <t>Монтаж (реконструкция) КТП (киоск)</t>
  </si>
  <si>
    <t>шт</t>
  </si>
  <si>
    <t>Установка нескольких трехфазных приборов учета в существующем шкафу с организацией связи по радиоинтерфейсу 0.4 кВ</t>
  </si>
  <si>
    <t>ОСР 525-09-01</t>
  </si>
  <si>
    <t>ОСР 525-12-01</t>
  </si>
  <si>
    <t>ОСР 1-02-01</t>
  </si>
  <si>
    <t>Установка трехфазного прибора учета полукосвенного включения с установкой ТТ в распределительном устройстве 0.4 кВ</t>
  </si>
  <si>
    <t>Реконструкция ВЛ-0,4 кВ Ф-1, Ф-2 от КТП СРГ 2104/250 кВА Сергиевский район Самарская область</t>
  </si>
  <si>
    <t>ОСР 1-09-01</t>
  </si>
  <si>
    <t>ОСР 1-12-01</t>
  </si>
  <si>
    <t>ОСР 556-12-01</t>
  </si>
  <si>
    <t>Устройство Ограждения из панелей металлических сетчатых по железобетонным столбам</t>
  </si>
  <si>
    <t>км2</t>
  </si>
  <si>
    <t>"Реконструкция  КТП КЯР 418/160 кВА с заменой КТП" Красноярский район Самарская область</t>
  </si>
  <si>
    <t>ОСР 12-01</t>
  </si>
  <si>
    <t>км</t>
  </si>
  <si>
    <t>"Реконструкция ВЛ-0,4 кВ от КТП Пер 719/2х630 кВА" Сызранский район Самарская область</t>
  </si>
  <si>
    <t>ОСР 556-02-01</t>
  </si>
  <si>
    <t>ОСР 107-02-01</t>
  </si>
  <si>
    <t>ОСР 107-07-01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</si>
  <si>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</si>
  <si>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</si>
  <si>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</si>
  <si>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</si>
  <si>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</si>
  <si>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</si>
  <si>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</si>
  <si>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</si>
  <si>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</si>
  <si>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</si>
  <si>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</si>
  <si>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250 кВА тупиковая, напряжением 10/0,4</t>
  </si>
  <si>
    <t>10/0,4</t>
  </si>
  <si>
    <t>Счётчик трехфазный AD13А.3-LRs-Z-2r-JW (3-6-1)</t>
  </si>
  <si>
    <t>Счётчик однофазный AD11S.М1.1-FL-R (1-3-1)</t>
  </si>
  <si>
    <t>Счётчик трехфазный AD13S.М1.1-FL-R (1-3-1)</t>
  </si>
  <si>
    <t>Счётчик трехфазный AD13А.М1.2-FLRs-R (2-20-1)</t>
  </si>
  <si>
    <t>Дисплей CIU8.B-4-1</t>
  </si>
  <si>
    <t>УСПД RTR 8A.LRsGE-2-1-RUFG (DC1S.2-1)</t>
  </si>
  <si>
    <t>Трансформатор тока Т-0,66 0,5 150/5</t>
  </si>
  <si>
    <t>Трансформатор тока Т-0,66 0,5 400/5</t>
  </si>
  <si>
    <t>Стойка ж/б СВ110-5</t>
  </si>
  <si>
    <t>Стойка ж/б СВ95-3</t>
  </si>
  <si>
    <t>Стойка ж/б СНЦс-5,1-11,5</t>
  </si>
  <si>
    <t>Провод самонесущий изолированный СИП-2 3х95+1х95+1х25</t>
  </si>
  <si>
    <t>Однофазный Split-счётчик электроэнергии, класс точности 1,непосредственного включения U=220В, 5(80)А, с кронштейном AD11S.M1.1-FL-R (1-3-1)</t>
  </si>
  <si>
    <t>Счетчик однофазный AD11S.M1.1-FL-R(1-3-1)</t>
  </si>
  <si>
    <t>Удаленный дисплей CIU8.B-4-1(2+12+1)</t>
  </si>
  <si>
    <t>Счетчик трехфазный AD13А.M1.2-FLRs-R (2-20-1)(12шт+1шт)</t>
  </si>
  <si>
    <t>Шкаф учета абонентский ЩРНМ-3 650х500х220 (ЩРН-МЗ IP54)(12шт+1шт)</t>
  </si>
  <si>
    <t>ФСБЦ-21.2.01.01-0038</t>
  </si>
  <si>
    <t>КП ВЭМ №167 от 20.03.2024 п.1</t>
  </si>
  <si>
    <t>Реконструкция ВЛ-0,4кВ Ф-1 (протяженностью 2,6км) от КТП БГЛ 408 10/0,4/250 кВА с заменой КТП 10/0,4/250 кВА , установка приборов учета (87 т.у.)</t>
  </si>
  <si>
    <t>Реконструкция ВЛ-0,4кВ Ф-1 (протяженностью 2,6км) от КТП БГЛ 408 10/0,4/250 кВА с заменой КТП 10/0,4/250 кВА , установка приборов учета (87 т.у.)</t>
  </si>
  <si>
    <t>Реконструкция ВЛ-0,4кВ Ф-1 (протяженностью 2,6км) от КТП БГЛ 408 10/0,4/250 кВА с заменой КТП 10/0,4/250 кВА , установка приборов учета (87 т.у.)</t>
  </si>
  <si>
    <t>Реконструкция ВЛ-0,4кВ Ф-1 (протяженностью 2,6км) от КТП БГЛ 408 10/0,4/250 кВА с заменой КТП 10/0,4/250 кВА , установка приборов учета (87 т.у.)</t>
  </si>
  <si>
    <t>Реконструкция ВЛ-0,4кВ Ф-1 (протяженностью 2,6км) от КТП БГЛ 408 10/0,4/250 кВА с заменой КТП 10/0,4/250 кВА , установка приборов учета (87 т.у.)</t>
  </si>
  <si>
    <t>Реконструкция ВЛ-0,4кВ Ф-1 (протяженностью 2,6км) от КТП БГЛ 408 10/0,4/250 кВА с заменой КТП 10/0,4/250 кВА , установка приборов учета (87 т.у.)</t>
  </si>
  <si>
    <t>Реконструкция ВЛ-0,4кВ Ф-1 (протяженностью 2,6км) от КТП БГЛ 408 10/0,4/250 кВА с заменой КТП 10/0,4/250 кВА , установка приборов учета (87 т.у.)</t>
  </si>
  <si>
    <t>Реконструкция ВЛ-0,4кВ Ф-1 (протяженностью 2,6км) от КТП БГЛ 408 10/0,4/250 кВА с заменой КТП 10/0,4/250 кВА , установка приборов учета (87 т.у.)</t>
  </si>
  <si>
    <t>Реконструкция ВЛ-0,4кВ Ф-1 (протяженностью 2,6км) от КТП БГЛ 408 10/0,4/250 кВА с заменой КТП 10/0,4/250 кВА , установка приборов учета (87 т.у.)</t>
  </si>
  <si>
    <t>Реконструкция ВЛ-0,4кВ Ф-1 (протяженностью 2,6км) от КТП БГЛ 408 10/0,4/250 кВА с заменой КТП 10/0,4/250 кВА , установка приборов учета (87 т.у.)</t>
  </si>
  <si>
    <t>Реконструкция ВЛ-0,4кВ Ф-1 (протяженностью 2,6км) от КТП БГЛ 408 10/0,4/250 кВА с заменой КТП 10/0,4/250 кВА , установка приборов учета (87 т.у.)</t>
  </si>
  <si>
    <t>Реконструкция ВЛ-0,4кВ Ф-1 (протяженностью 2,6км) от КТП БГЛ 408 10/0,4/250 кВА с заменой КТП 10/0,4/250 кВА , установка приборов учета (87 т.у.)</t>
  </si>
  <si>
    <t>Реконструкция ВЛ-0,4кВ Ф-1 (протяженностью 2,6км) от КТП БГЛ 408 10/0,4/250 кВА с заменой КТП 10/0,4/250 кВА , установка приборов учета (87 т.у.)</t>
  </si>
  <si>
    <t>Реконструкция ВЛ-0,4кВ Ф-1 (протяженностью 2,6км) от КТП БГЛ 408 10/0,4/250 кВА с заменой КТП 10/0,4/250 кВА , установка приборов учета (87 т.у.)</t>
  </si>
  <si>
    <t>Реконструкция ВЛ-0,4кВ Ф-1 (протяженностью 2,6км) от КТП БГЛ 408 10/0,4/250 кВА с заменой КТП 10/0,4/250 кВА , установка приборов учета (87 т.у.)</t>
  </si>
  <si>
    <t>Реконструкция ВЛ-0,4кВ Ф-1 (протяженностью 2,6км) от КТП БГЛ 408 10/0,4/250 кВА с заменой КТП 10/0,4/250 кВА , установка приборов учета (87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</si>
</sst>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  <numFmt numFmtId="181" formatCode="0.0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name val="Arial"/>
      <charset val="134"/>
    </font>
    <font>
      <sz val="11"/>
      <color rgb="FF000000"/>
      <name val="Calibri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6" fillId="0" borderId="0"/>
    <xf numFmtId="0" fontId="16" fillId="0" borderId="0"/>
  </cellStyleXfs>
  <cellXfs count="110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0" fillId="2" borderId="0" xfId="0" applyFill="1"/>
    <xf numFmtId="0" fontId="10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center" vertical="center"/>
    </xf>
    <xf numFmtId="172" fontId="10" fillId="2" borderId="0" xfId="0" applyNumberFormat="1" applyFont="1" applyFill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13" fillId="2" borderId="1" xfId="3" applyFont="1" applyFill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2" borderId="1" xfId="3" applyNumberFormat="1" applyFont="1" applyFill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2" borderId="1" xfId="3" applyNumberFormat="1" applyFont="1" applyFill="1" applyBorder="1" applyAlignment="1">
      <alignment vertical="center" wrapText="1"/>
    </xf>
    <xf numFmtId="173" fontId="8" fillId="0" borderId="0" xfId="4" applyNumberFormat="1" applyFont="1" applyAlignment="1">
      <alignment vertical="center"/>
    </xf>
    <xf numFmtId="0" fontId="13" fillId="3" borderId="0" xfId="4" applyFont="1" applyFill="1" applyAlignment="1">
      <alignment horizontal="center" vertical="center" wrapText="1"/>
    </xf>
    <xf numFmtId="0" fontId="13" fillId="3" borderId="0" xfId="4" applyFont="1" applyFill="1" applyAlignment="1">
      <alignment horizontal="right" vertical="center"/>
    </xf>
    <xf numFmtId="2" fontId="0" fillId="4" borderId="0" xfId="0" applyNumberFormat="1" applyFill="1"/>
    <xf numFmtId="164" fontId="13" fillId="2" borderId="1" xfId="1" applyFont="1" applyFill="1" applyBorder="1" applyAlignment="1">
      <alignment vertical="center" wrapText="1"/>
    </xf>
    <xf numFmtId="174" fontId="8" fillId="0" borderId="0" xfId="4" applyNumberFormat="1" applyFont="1" applyAlignment="1">
      <alignment vertical="center"/>
    </xf>
    <xf numFmtId="170" fontId="8" fillId="0" borderId="0" xfId="4" applyNumberFormat="1" applyFont="1" applyAlignment="1">
      <alignment vertical="center"/>
    </xf>
    <xf numFmtId="175" fontId="8" fillId="0" borderId="0" xfId="4" applyNumberFormat="1" applyFont="1" applyAlignment="1">
      <alignment vertical="center"/>
    </xf>
    <xf numFmtId="176" fontId="13" fillId="2" borderId="1" xfId="1" applyNumberFormat="1" applyFont="1" applyFill="1" applyBorder="1" applyAlignment="1">
      <alignment vertical="center" wrapText="1"/>
    </xf>
    <xf numFmtId="177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3" borderId="0" xfId="3" applyFont="1" applyFill="1" applyAlignment="1">
      <alignment horizontal="right" vertical="center"/>
    </xf>
    <xf numFmtId="170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70" fontId="15" fillId="0" borderId="0" xfId="4" applyNumberFormat="1" applyFont="1" applyAlignment="1">
      <alignment vertical="center"/>
    </xf>
    <xf numFmtId="168" fontId="8" fillId="0" borderId="0" xfId="4" applyNumberFormat="1" applyFont="1" applyAlignment="1">
      <alignment vertical="center"/>
    </xf>
    <xf numFmtId="164" fontId="13" fillId="2" borderId="1" xfId="1" applyFont="1" applyFill="1" applyBorder="1" applyAlignment="1">
      <alignment horizontal="center" vertical="center" wrapText="1"/>
    </xf>
    <xf numFmtId="176" fontId="13" fillId="2" borderId="1" xfId="1" applyNumberFormat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0" fontId="13" fillId="2" borderId="0" xfId="4" applyFont="1" applyFill="1" applyAlignment="1">
      <alignment vertical="center"/>
    </xf>
    <xf numFmtId="178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8" fillId="0" borderId="0" xfId="4" applyNumberFormat="1" applyFont="1" applyAlignment="1">
      <alignment vertical="center"/>
    </xf>
    <xf numFmtId="2" fontId="13" fillId="3" borderId="0" xfId="4" applyNumberFormat="1" applyFont="1" applyFill="1" applyAlignment="1">
      <alignment horizontal="center" vertical="center"/>
    </xf>
    <xf numFmtId="164" fontId="13" fillId="3" borderId="0" xfId="1" applyFont="1" applyFill="1" applyAlignment="1">
      <alignment horizontal="center" vertical="center"/>
    </xf>
    <xf numFmtId="179" fontId="13" fillId="3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1" fontId="14" fillId="2" borderId="1" xfId="1" applyNumberFormat="1" applyFont="1" applyFill="1" applyBorder="1" applyAlignment="1">
      <alignment horizontal="left" vertical="center" wrapText="1" indent="17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opLeftCell="A13" zoomScale="90" zoomScaleNormal="90" workbookViewId="0">
      <selection activeCell="A19" sqref="A19:C19"/>
    </sheetView>
  </sheetViews>
  <sheetFormatPr defaultColWidth="9" defaultRowHeight="14.4"/>
  <cols>
    <col min="1" max="1" width="10.88671875" customWidth="1"/>
    <col min="2" max="2" width="101.44140625" customWidth="1"/>
    <col min="3" max="3" width="35" style="49" customWidth="1"/>
    <col min="4" max="4" width="16.77734375" customWidth="1"/>
    <col min="9" max="9" width="17.5546875" customWidth="1"/>
  </cols>
  <sheetData>
    <row r="1" spans="1:3" ht="15.75" customHeight="1">
      <c r="A1" s="23"/>
      <c r="B1" s="23"/>
      <c r="C1" s="50"/>
    </row>
    <row r="2" spans="1:3" ht="15.75" customHeight="1">
      <c r="A2" s="24"/>
      <c r="B2" s="24"/>
      <c r="C2" s="51"/>
    </row>
    <row r="3" spans="1:3" ht="15.75" customHeight="1">
      <c r="A3" s="25"/>
      <c r="B3" s="25"/>
      <c r="C3" s="52"/>
    </row>
    <row r="4" spans="1:3" ht="15.75" customHeight="1">
      <c r="A4" s="24"/>
      <c r="B4" s="24"/>
      <c r="C4" s="51"/>
    </row>
    <row r="5" spans="1:3" ht="15.75" customHeight="1">
      <c r="A5" s="24"/>
      <c r="B5" s="24"/>
      <c r="C5" s="51"/>
    </row>
    <row r="6" spans="1:3" ht="15.75" customHeight="1">
      <c r="A6" s="24"/>
      <c r="B6" s="24"/>
      <c r="C6" s="53"/>
    </row>
    <row r="7" spans="1:3" ht="15.75" customHeight="1">
      <c r="A7" s="24"/>
      <c r="B7" s="24"/>
      <c r="C7" s="51"/>
    </row>
    <row r="8" spans="1:3" ht="15.75" customHeight="1">
      <c r="A8" s="25"/>
      <c r="B8" s="25"/>
      <c r="C8" s="52"/>
    </row>
    <row r="9" spans="1:3" ht="15.75" customHeight="1">
      <c r="A9" s="24"/>
      <c r="B9" s="24"/>
      <c r="C9" s="51"/>
    </row>
    <row r="10" spans="1:3" ht="15.75" customHeight="1">
      <c r="A10" s="24"/>
      <c r="B10" s="24"/>
      <c r="C10" s="51"/>
    </row>
    <row r="11" spans="1:3" ht="15.75" customHeight="1">
      <c r="A11" s="24"/>
      <c r="B11" s="24"/>
      <c r="C11" s="51"/>
    </row>
    <row r="12" spans="1:3" ht="15.75" customHeight="1">
      <c r="A12" s="88" t="s">
        <v>0</v>
      </c>
      <c r="B12" s="88"/>
      <c r="C12" s="88"/>
    </row>
    <row r="13" spans="1:3" ht="15.75" customHeight="1">
      <c r="A13" s="24"/>
      <c r="B13" s="24"/>
      <c r="C13" s="51"/>
    </row>
    <row r="14" spans="1:3" ht="15.75" customHeight="1">
      <c r="A14" s="24"/>
      <c r="B14" s="24"/>
      <c r="C14" s="51"/>
    </row>
    <row r="15" spans="1:3" ht="15.75" customHeight="1">
      <c r="A15" s="24"/>
      <c r="B15" s="24"/>
      <c r="C15" s="51"/>
    </row>
    <row r="16" spans="1:3" ht="20.25" customHeight="1">
      <c r="A16" s="89" t="s">
        <v>1</v>
      </c>
      <c r="B16" s="89"/>
      <c r="C16" s="89"/>
    </row>
    <row r="17" spans="1:9" ht="15.75" customHeight="1">
      <c r="A17" s="90" t="s">
        <v>2</v>
      </c>
      <c r="B17" s="90"/>
      <c r="C17" s="90"/>
    </row>
    <row r="18" spans="1:9" ht="15.75" customHeight="1">
      <c r="A18" s="24"/>
      <c r="B18" s="24"/>
      <c r="C18" s="51"/>
    </row>
    <row r="19" spans="1:9" ht="72" customHeight="1">
      <c r="A19" s="91" t="s">
        <v>209</v>
      </c>
      <c r="B19" s="91"/>
      <c r="C19" s="91"/>
    </row>
    <row r="20" spans="1:9" ht="15.75" customHeight="1">
      <c r="A20" s="90" t="s">
        <v>3</v>
      </c>
      <c r="B20" s="90"/>
      <c r="C20" s="90"/>
    </row>
    <row r="21" spans="1:9" ht="15.75" customHeight="1">
      <c r="A21" s="24"/>
      <c r="B21" s="24"/>
      <c r="C21" s="51"/>
    </row>
    <row r="22" spans="1:9" ht="15.75" customHeight="1">
      <c r="A22" s="24"/>
      <c r="B22" s="24"/>
      <c r="C22" s="51"/>
    </row>
    <row r="23" spans="1:9" ht="47.25" customHeight="1">
      <c r="A23" s="54" t="s">
        <v>4</v>
      </c>
      <c r="B23" s="54" t="s">
        <v>5</v>
      </c>
      <c r="C23" s="55" t="s">
        <v>6</v>
      </c>
      <c r="D23" s="56"/>
      <c r="E23" s="56"/>
      <c r="F23" s="56"/>
      <c r="G23" s="57"/>
      <c r="H23" s="57"/>
      <c r="I23" s="57"/>
    </row>
    <row r="24" spans="1:9" ht="15.75" customHeight="1">
      <c r="A24" s="54">
        <v>1</v>
      </c>
      <c r="B24" s="54">
        <v>2</v>
      </c>
      <c r="C24" s="55">
        <v>3</v>
      </c>
      <c r="D24" s="56"/>
      <c r="E24" s="56"/>
      <c r="F24" s="56"/>
      <c r="G24" s="57"/>
      <c r="H24" s="57"/>
      <c r="I24" s="57"/>
    </row>
    <row r="25" spans="1:9" ht="15.75" customHeight="1">
      <c r="A25" s="92" t="s">
        <v>7</v>
      </c>
      <c r="B25" s="93"/>
      <c r="C25" s="94"/>
      <c r="D25" s="56"/>
      <c r="E25" s="56"/>
      <c r="F25" s="56"/>
      <c r="G25" s="57"/>
      <c r="H25" s="57"/>
      <c r="I25" s="57"/>
    </row>
    <row r="26" spans="1:9" ht="15.75" customHeight="1">
      <c r="A26" s="54">
        <v>1</v>
      </c>
      <c r="B26" s="58" t="s">
        <v>8</v>
      </c>
      <c r="C26" s="59"/>
      <c r="D26" s="56"/>
      <c r="E26" s="56"/>
      <c r="F26" s="56"/>
      <c r="G26" s="57"/>
      <c r="H26" s="57" t="s">
        <v>9</v>
      </c>
      <c r="I26" s="57"/>
    </row>
    <row r="27" spans="1:9" ht="15.75" customHeight="1">
      <c r="A27" s="60" t="s">
        <v>10</v>
      </c>
      <c r="B27" s="58" t="s">
        <v>11</v>
      </c>
      <c r="C27" s="61">
        <v>0</v>
      </c>
      <c r="D27" s="62"/>
      <c r="E27" s="62"/>
      <c r="F27" s="62"/>
      <c r="G27" s="63" t="s">
        <v>12</v>
      </c>
      <c r="H27" s="63" t="s">
        <v>13</v>
      </c>
      <c r="I27" s="63" t="s">
        <v>14</v>
      </c>
    </row>
    <row r="28" spans="1:9" ht="15.75" customHeight="1">
      <c r="A28" s="60" t="s">
        <v>15</v>
      </c>
      <c r="B28" s="58" t="s">
        <v>16</v>
      </c>
      <c r="C28" s="61">
        <v>0</v>
      </c>
      <c r="D28" s="62"/>
      <c r="E28" s="62"/>
      <c r="F28" s="62"/>
      <c r="G28" s="64">
        <v>2019</v>
      </c>
      <c r="H28" s="65">
        <v>106.826398641827</v>
      </c>
      <c r="I28" s="85"/>
    </row>
    <row r="29" spans="1:9" ht="15.75" customHeight="1">
      <c r="A29" s="60" t="s">
        <v>17</v>
      </c>
      <c r="B29" s="58" t="s">
        <v>18</v>
      </c>
      <c r="C29" s="66">
        <f>ССР!G73*1.2</f>
        <v>2386.4117410587601</v>
      </c>
      <c r="D29" s="62"/>
      <c r="E29" s="62"/>
      <c r="F29" s="62"/>
      <c r="G29" s="64">
        <v>2020</v>
      </c>
      <c r="H29" s="65">
        <v>105.561885224957</v>
      </c>
      <c r="I29" s="85"/>
    </row>
    <row r="30" spans="1:9" ht="15.75" customHeight="1">
      <c r="A30" s="54">
        <v>2</v>
      </c>
      <c r="B30" s="58" t="s">
        <v>19</v>
      </c>
      <c r="C30" s="66">
        <f>C27+C28+C29</f>
        <v>2386.4117410587601</v>
      </c>
      <c r="D30" s="67"/>
      <c r="E30" s="68"/>
      <c r="F30" s="69"/>
      <c r="G30" s="64">
        <v>2021</v>
      </c>
      <c r="H30" s="65">
        <v>104.9354</v>
      </c>
      <c r="I30" s="85"/>
    </row>
    <row r="31" spans="1:9" ht="15.75" customHeight="1">
      <c r="A31" s="60" t="s">
        <v>20</v>
      </c>
      <c r="B31" s="58" t="s">
        <v>21</v>
      </c>
      <c r="C31" s="66">
        <f>C30-ROUND(C30/1.2,5)</f>
        <v>397.73529105876003</v>
      </c>
      <c r="D31" s="62"/>
      <c r="E31" s="68"/>
      <c r="F31" s="62"/>
      <c r="G31" s="64">
        <v>2022</v>
      </c>
      <c r="H31" s="65">
        <v>114.63142733059399</v>
      </c>
      <c r="I31" s="86"/>
    </row>
    <row r="32" spans="1:9" ht="15.6">
      <c r="A32" s="54">
        <v>3</v>
      </c>
      <c r="B32" s="58" t="s">
        <v>22</v>
      </c>
      <c r="C32" s="70">
        <f>C30*I38</f>
        <v>2768.2192441031898</v>
      </c>
      <c r="D32" s="62"/>
      <c r="E32" s="71"/>
      <c r="F32" s="72"/>
      <c r="G32" s="73">
        <v>2023</v>
      </c>
      <c r="H32" s="65">
        <v>109.096466260827</v>
      </c>
      <c r="I32" s="86"/>
    </row>
    <row r="33" spans="1:9" ht="15.6">
      <c r="A33" s="54"/>
      <c r="B33" s="58" t="s">
        <v>23</v>
      </c>
      <c r="C33" s="66">
        <v>0.92</v>
      </c>
      <c r="D33" s="62"/>
      <c r="E33" s="71"/>
      <c r="F33" s="72"/>
      <c r="G33" s="73"/>
      <c r="H33" s="65"/>
      <c r="I33" s="86"/>
    </row>
    <row r="34" spans="1:9" ht="15.6">
      <c r="A34" s="54"/>
      <c r="B34" s="58" t="s">
        <v>24</v>
      </c>
      <c r="C34" s="70">
        <f>C32*C33</f>
        <v>2546.7617045749298</v>
      </c>
      <c r="D34" s="62"/>
      <c r="E34" s="71"/>
      <c r="F34" s="72"/>
      <c r="G34" s="73"/>
      <c r="H34" s="65"/>
      <c r="I34" s="86"/>
    </row>
    <row r="35" spans="1:9" ht="15.6">
      <c r="A35" s="92" t="s">
        <v>25</v>
      </c>
      <c r="B35" s="93"/>
      <c r="C35" s="94"/>
      <c r="D35" s="56"/>
      <c r="E35" s="74"/>
      <c r="F35" s="75"/>
      <c r="G35" s="64">
        <v>2024</v>
      </c>
      <c r="H35" s="65">
        <v>109.113503262205</v>
      </c>
      <c r="I35" s="86"/>
    </row>
    <row r="36" spans="1:9" ht="15.6">
      <c r="A36" s="54">
        <v>1</v>
      </c>
      <c r="B36" s="58" t="s">
        <v>8</v>
      </c>
      <c r="C36" s="59"/>
      <c r="D36" s="62"/>
      <c r="E36" s="76"/>
      <c r="F36" s="77"/>
      <c r="G36" s="64">
        <v>2025</v>
      </c>
      <c r="H36" s="65">
        <v>107.81631706396399</v>
      </c>
      <c r="I36" s="87">
        <f>(H36+100)/200</f>
        <v>1.0390815853198201</v>
      </c>
    </row>
    <row r="37" spans="1:9" ht="15.6">
      <c r="A37" s="60" t="s">
        <v>10</v>
      </c>
      <c r="B37" s="58" t="s">
        <v>11</v>
      </c>
      <c r="C37" s="78">
        <f>ССР!D82+ССР!E82</f>
        <v>22845.0130325301</v>
      </c>
      <c r="D37" s="62"/>
      <c r="E37" s="76"/>
      <c r="F37" s="62"/>
      <c r="G37" s="64">
        <v>2026</v>
      </c>
      <c r="H37" s="65">
        <v>105.262896868962</v>
      </c>
      <c r="I37" s="87">
        <f>(H37+100)/200*H36/100</f>
        <v>1.1065344785145901</v>
      </c>
    </row>
    <row r="38" spans="1:9" ht="15.6">
      <c r="A38" s="60" t="s">
        <v>15</v>
      </c>
      <c r="B38" s="58" t="s">
        <v>16</v>
      </c>
      <c r="C38" s="78">
        <f>ССР!F82</f>
        <v>3774.1757436294602</v>
      </c>
      <c r="D38" s="62"/>
      <c r="E38" s="76"/>
      <c r="F38" s="62"/>
      <c r="G38" s="64">
        <v>2027</v>
      </c>
      <c r="H38" s="65">
        <v>104.420897989339</v>
      </c>
      <c r="I38" s="87">
        <f>(H38+100)/200*H37/100*H36/100</f>
        <v>1.1599922999352299</v>
      </c>
    </row>
    <row r="39" spans="1:9" ht="15.6">
      <c r="A39" s="60" t="s">
        <v>17</v>
      </c>
      <c r="B39" s="58" t="s">
        <v>18</v>
      </c>
      <c r="C39" s="78">
        <f>(ССР!G78-ССР!G73)*1.2</f>
        <v>1166.05278057794</v>
      </c>
      <c r="D39" s="62"/>
      <c r="E39" s="76"/>
      <c r="F39" s="62"/>
      <c r="G39" s="64">
        <v>2028</v>
      </c>
      <c r="H39" s="65">
        <v>104.420897989339</v>
      </c>
      <c r="I39" s="87">
        <f>(H39+100)/200*H38/100*H37/100*H36/100</f>
        <v>1.2112743761995599</v>
      </c>
    </row>
    <row r="40" spans="1:9" ht="15.6">
      <c r="A40" s="54">
        <v>2</v>
      </c>
      <c r="B40" s="58" t="s">
        <v>19</v>
      </c>
      <c r="C40" s="78">
        <f>C37+C38+C39</f>
        <v>27785.241556737499</v>
      </c>
      <c r="D40" s="67"/>
      <c r="E40" s="71"/>
      <c r="F40" s="72"/>
      <c r="G40" s="64">
        <v>2029</v>
      </c>
      <c r="H40" s="65">
        <v>104.420897989339</v>
      </c>
      <c r="I40" s="87">
        <f>(H40+100)/200*H39/100*H38/100*H37/100*H36/100</f>
        <v>1.26482358074235</v>
      </c>
    </row>
    <row r="41" spans="1:9" ht="15.6">
      <c r="A41" s="60" t="s">
        <v>20</v>
      </c>
      <c r="B41" s="58" t="s">
        <v>21</v>
      </c>
      <c r="C41" s="66">
        <f>C40-ROUND(C40/1.2,5)</f>
        <v>4630.8735967375396</v>
      </c>
      <c r="D41" s="62"/>
      <c r="E41" s="76"/>
      <c r="F41" s="62"/>
      <c r="G41" s="56"/>
      <c r="H41" s="56"/>
      <c r="I41" s="56"/>
    </row>
    <row r="42" spans="1:9" ht="15.6">
      <c r="A42" s="54">
        <v>3</v>
      </c>
      <c r="B42" s="58" t="s">
        <v>22</v>
      </c>
      <c r="C42" s="79">
        <f>C40*I39</f>
        <v>33655.551134191301</v>
      </c>
      <c r="D42" s="62"/>
      <c r="E42" s="71"/>
      <c r="F42" s="72"/>
      <c r="G42" s="56"/>
      <c r="H42" s="56"/>
      <c r="I42" s="56"/>
    </row>
    <row r="43" spans="1:9" ht="15.6">
      <c r="A43" s="54"/>
      <c r="B43" s="58" t="s">
        <v>23</v>
      </c>
      <c r="C43" s="66">
        <f>C33</f>
        <v>0.92</v>
      </c>
      <c r="D43" s="62"/>
      <c r="E43" s="71"/>
      <c r="F43" s="72"/>
      <c r="G43" s="56"/>
      <c r="H43" s="56"/>
      <c r="I43" s="56"/>
    </row>
    <row r="44" spans="1:9" ht="15.6">
      <c r="A44" s="54"/>
      <c r="B44" s="58" t="s">
        <v>24</v>
      </c>
      <c r="C44" s="70">
        <f>C42*C43</f>
        <v>30963.107043455999</v>
      </c>
      <c r="D44" s="62"/>
      <c r="E44" s="71"/>
      <c r="F44" s="72"/>
      <c r="G44" s="56"/>
      <c r="H44" s="56"/>
      <c r="I44" s="56"/>
    </row>
    <row r="45" spans="1:9" ht="15.6">
      <c r="A45" s="54"/>
      <c r="B45" s="58"/>
      <c r="C45" s="78"/>
      <c r="D45" s="62"/>
      <c r="E45" s="80"/>
      <c r="F45" s="62"/>
      <c r="G45" s="56"/>
      <c r="H45" s="56"/>
      <c r="I45" s="56"/>
    </row>
    <row r="46" spans="1:9" ht="15.6">
      <c r="A46" s="54"/>
      <c r="B46" s="58" t="s">
        <v>26</v>
      </c>
      <c r="C46" s="109">
        <f>C34+C44</f>
        <v>33509.868748031004</v>
      </c>
      <c r="D46" s="62"/>
      <c r="E46" s="71"/>
      <c r="F46" s="72"/>
      <c r="G46" s="56"/>
      <c r="H46" s="56"/>
      <c r="I46" s="82"/>
    </row>
    <row r="47" spans="1:9" ht="15.6">
      <c r="A47" s="57"/>
      <c r="B47" s="57"/>
      <c r="C47" s="81"/>
      <c r="D47" s="82"/>
      <c r="E47" s="56"/>
      <c r="F47" s="77"/>
      <c r="G47" s="56"/>
      <c r="H47" s="56"/>
      <c r="I47" s="56"/>
    </row>
    <row r="48" spans="1:9" ht="15.6">
      <c r="A48" s="83" t="s">
        <v>27</v>
      </c>
      <c r="B48" s="57"/>
      <c r="C48" s="81"/>
      <c r="D48" s="56"/>
      <c r="E48" s="84"/>
      <c r="F48" s="56"/>
      <c r="G48" s="56"/>
      <c r="H48" s="56"/>
      <c r="I48" s="56"/>
    </row>
  </sheetData>
  <mergeCells count="7">
    <mergeCell ref="A25:C25"/>
    <mergeCell ref="A35:C35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108</v>
      </c>
    </row>
    <row r="2" spans="1:14" ht="45.75" customHeight="1">
      <c r="A2" s="24"/>
      <c r="B2" s="24" t="s">
        <v>109</v>
      </c>
      <c r="C2" s="91" t="s">
        <v>218</v>
      </c>
      <c r="D2" s="91"/>
      <c r="E2" s="91"/>
      <c r="F2" s="91"/>
      <c r="G2" s="91"/>
      <c r="H2" s="91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132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111</v>
      </c>
      <c r="C7" s="28" t="s">
        <v>128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8" t="s">
        <v>4</v>
      </c>
      <c r="B10" s="98" t="s">
        <v>30</v>
      </c>
      <c r="C10" s="98" t="s">
        <v>113</v>
      </c>
      <c r="D10" s="95" t="s">
        <v>32</v>
      </c>
      <c r="E10" s="96"/>
      <c r="F10" s="96"/>
      <c r="G10" s="96"/>
      <c r="H10" s="97"/>
      <c r="J10" s="20"/>
    </row>
    <row r="11" spans="1:14" ht="59.25" customHeight="1">
      <c r="A11" s="98"/>
      <c r="B11" s="98"/>
      <c r="C11" s="98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133</v>
      </c>
      <c r="C13" s="3" t="s">
        <v>128</v>
      </c>
      <c r="D13" s="32">
        <v>0</v>
      </c>
      <c r="E13" s="32">
        <v>0</v>
      </c>
      <c r="F13" s="32">
        <v>0</v>
      </c>
      <c r="G13" s="32">
        <v>173405.21739129999</v>
      </c>
      <c r="H13" s="32">
        <v>173405.21739129999</v>
      </c>
      <c r="J13" s="20"/>
    </row>
    <row r="14" spans="1:14">
      <c r="A14" s="2"/>
      <c r="B14" s="33"/>
      <c r="C14" s="33" t="s">
        <v>116</v>
      </c>
      <c r="D14" s="32">
        <v>0</v>
      </c>
      <c r="E14" s="32">
        <v>0</v>
      </c>
      <c r="F14" s="32">
        <v>0</v>
      </c>
      <c r="G14" s="32">
        <v>173405.21739129999</v>
      </c>
      <c r="H14" s="32">
        <v>173405.21739129999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108</v>
      </c>
    </row>
    <row r="2" spans="1:14" ht="45.75" customHeight="1">
      <c r="A2" s="24"/>
      <c r="B2" s="24" t="s">
        <v>109</v>
      </c>
      <c r="C2" s="91" t="s">
        <v>219</v>
      </c>
      <c r="D2" s="91"/>
      <c r="E2" s="91"/>
      <c r="F2" s="91"/>
      <c r="G2" s="91"/>
      <c r="H2" s="91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134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111</v>
      </c>
      <c r="C7" s="28" t="s">
        <v>135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8" t="s">
        <v>4</v>
      </c>
      <c r="B10" s="98" t="s">
        <v>30</v>
      </c>
      <c r="C10" s="98" t="s">
        <v>113</v>
      </c>
      <c r="D10" s="95" t="s">
        <v>32</v>
      </c>
      <c r="E10" s="96"/>
      <c r="F10" s="96"/>
      <c r="G10" s="96"/>
      <c r="H10" s="97"/>
      <c r="J10" s="20"/>
    </row>
    <row r="11" spans="1:14" ht="59.25" customHeight="1">
      <c r="A11" s="98"/>
      <c r="B11" s="98"/>
      <c r="C11" s="98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136</v>
      </c>
      <c r="C13" s="3" t="s">
        <v>48</v>
      </c>
      <c r="D13" s="32">
        <v>9156.4642447199003</v>
      </c>
      <c r="E13" s="32">
        <v>139.30909340586999</v>
      </c>
      <c r="F13" s="32">
        <v>0</v>
      </c>
      <c r="G13" s="32">
        <v>0</v>
      </c>
      <c r="H13" s="32">
        <v>9295.7733381258004</v>
      </c>
      <c r="J13" s="20"/>
    </row>
    <row r="14" spans="1:14">
      <c r="A14" s="2"/>
      <c r="B14" s="33"/>
      <c r="C14" s="33" t="s">
        <v>116</v>
      </c>
      <c r="D14" s="32">
        <v>9156.4642447199003</v>
      </c>
      <c r="E14" s="32">
        <v>139.30909340586999</v>
      </c>
      <c r="F14" s="32">
        <v>0</v>
      </c>
      <c r="G14" s="32">
        <v>0</v>
      </c>
      <c r="H14" s="32">
        <v>9295.7733381258004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108</v>
      </c>
    </row>
    <row r="2" spans="1:14" ht="45.75" customHeight="1">
      <c r="A2" s="24"/>
      <c r="B2" s="24" t="s">
        <v>109</v>
      </c>
      <c r="C2" s="91" t="s">
        <v>220</v>
      </c>
      <c r="D2" s="91"/>
      <c r="E2" s="91"/>
      <c r="F2" s="91"/>
      <c r="G2" s="91"/>
      <c r="H2" s="91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137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111</v>
      </c>
      <c r="C7" s="28" t="s">
        <v>135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8" t="s">
        <v>4</v>
      </c>
      <c r="B10" s="98" t="s">
        <v>30</v>
      </c>
      <c r="C10" s="98" t="s">
        <v>113</v>
      </c>
      <c r="D10" s="95" t="s">
        <v>32</v>
      </c>
      <c r="E10" s="96"/>
      <c r="F10" s="96"/>
      <c r="G10" s="96"/>
      <c r="H10" s="97"/>
      <c r="J10" s="20"/>
    </row>
    <row r="11" spans="1:14" ht="59.25" customHeight="1">
      <c r="A11" s="98"/>
      <c r="B11" s="98"/>
      <c r="C11" s="98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138</v>
      </c>
      <c r="C13" s="3" t="s">
        <v>139</v>
      </c>
      <c r="D13" s="32">
        <v>0</v>
      </c>
      <c r="E13" s="32">
        <v>0</v>
      </c>
      <c r="F13" s="32">
        <v>0</v>
      </c>
      <c r="G13" s="32">
        <v>104.02778986579</v>
      </c>
      <c r="H13" s="32">
        <v>104.02778986579</v>
      </c>
      <c r="J13" s="20"/>
    </row>
    <row r="14" spans="1:14">
      <c r="A14" s="2"/>
      <c r="B14" s="33"/>
      <c r="C14" s="33" t="s">
        <v>116</v>
      </c>
      <c r="D14" s="32">
        <v>0</v>
      </c>
      <c r="E14" s="32">
        <v>0</v>
      </c>
      <c r="F14" s="32">
        <v>0</v>
      </c>
      <c r="G14" s="32">
        <v>104.02778986579</v>
      </c>
      <c r="H14" s="32">
        <v>104.02778986579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108</v>
      </c>
    </row>
    <row r="2" spans="1:14" ht="45.75" customHeight="1">
      <c r="A2" s="24"/>
      <c r="B2" s="24" t="s">
        <v>109</v>
      </c>
      <c r="C2" s="91" t="s">
        <v>221</v>
      </c>
      <c r="D2" s="91"/>
      <c r="E2" s="91"/>
      <c r="F2" s="91"/>
      <c r="G2" s="91"/>
      <c r="H2" s="91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140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111</v>
      </c>
      <c r="C7" s="28" t="s">
        <v>128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8" t="s">
        <v>4</v>
      </c>
      <c r="B10" s="98" t="s">
        <v>30</v>
      </c>
      <c r="C10" s="98" t="s">
        <v>113</v>
      </c>
      <c r="D10" s="95" t="s">
        <v>32</v>
      </c>
      <c r="E10" s="96"/>
      <c r="F10" s="96"/>
      <c r="G10" s="96"/>
      <c r="H10" s="97"/>
      <c r="J10" s="20"/>
    </row>
    <row r="11" spans="1:14" ht="59.25" customHeight="1">
      <c r="A11" s="98"/>
      <c r="B11" s="98"/>
      <c r="C11" s="98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121</v>
      </c>
      <c r="C13" s="3" t="s">
        <v>128</v>
      </c>
      <c r="D13" s="32">
        <v>0</v>
      </c>
      <c r="E13" s="32">
        <v>0</v>
      </c>
      <c r="F13" s="32">
        <v>0</v>
      </c>
      <c r="G13" s="32">
        <v>655.08366318379001</v>
      </c>
      <c r="H13" s="32">
        <v>655.08366318379001</v>
      </c>
      <c r="J13" s="20"/>
    </row>
    <row r="14" spans="1:14">
      <c r="A14" s="2"/>
      <c r="B14" s="33"/>
      <c r="C14" s="33" t="s">
        <v>116</v>
      </c>
      <c r="D14" s="32">
        <v>0</v>
      </c>
      <c r="E14" s="32">
        <v>0</v>
      </c>
      <c r="F14" s="32">
        <v>0</v>
      </c>
      <c r="G14" s="32">
        <v>655.08366318379001</v>
      </c>
      <c r="H14" s="32">
        <v>655.08366318379001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108</v>
      </c>
    </row>
    <row r="2" spans="1:14" ht="45.75" customHeight="1">
      <c r="A2" s="24"/>
      <c r="B2" s="24" t="s">
        <v>109</v>
      </c>
      <c r="C2" s="91" t="s">
        <v>222</v>
      </c>
      <c r="D2" s="91"/>
      <c r="E2" s="91"/>
      <c r="F2" s="91"/>
      <c r="G2" s="91"/>
      <c r="H2" s="91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111</v>
      </c>
      <c r="C7" s="28" t="s">
        <v>112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8" t="s">
        <v>4</v>
      </c>
      <c r="B10" s="98" t="s">
        <v>30</v>
      </c>
      <c r="C10" s="98" t="s">
        <v>113</v>
      </c>
      <c r="D10" s="95" t="s">
        <v>32</v>
      </c>
      <c r="E10" s="96"/>
      <c r="F10" s="96"/>
      <c r="G10" s="96"/>
      <c r="H10" s="97"/>
      <c r="J10" s="20"/>
    </row>
    <row r="11" spans="1:14" ht="59.25" customHeight="1">
      <c r="A11" s="98"/>
      <c r="B11" s="98"/>
      <c r="C11" s="98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141</v>
      </c>
      <c r="C13" s="3" t="s">
        <v>142</v>
      </c>
      <c r="D13" s="32">
        <v>6661.8769517576002</v>
      </c>
      <c r="E13" s="32">
        <v>1161.1285427585999</v>
      </c>
      <c r="F13" s="32">
        <v>0</v>
      </c>
      <c r="G13" s="32">
        <v>0</v>
      </c>
      <c r="H13" s="32">
        <v>7823.0054945162001</v>
      </c>
      <c r="J13" s="20"/>
    </row>
    <row r="14" spans="1:14">
      <c r="A14" s="2"/>
      <c r="B14" s="33"/>
      <c r="C14" s="33" t="s">
        <v>116</v>
      </c>
      <c r="D14" s="32">
        <v>6661.8769517576002</v>
      </c>
      <c r="E14" s="32">
        <v>1161.1285427585999</v>
      </c>
      <c r="F14" s="32">
        <v>0</v>
      </c>
      <c r="G14" s="32">
        <v>0</v>
      </c>
      <c r="H14" s="32">
        <v>7823.0054945162001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108</v>
      </c>
    </row>
    <row r="2" spans="1:14" ht="45.75" customHeight="1">
      <c r="A2" s="24"/>
      <c r="B2" s="24" t="s">
        <v>109</v>
      </c>
      <c r="C2" s="91" t="s">
        <v>223</v>
      </c>
      <c r="D2" s="91"/>
      <c r="E2" s="91"/>
      <c r="F2" s="91"/>
      <c r="G2" s="91"/>
      <c r="H2" s="91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111</v>
      </c>
      <c r="C7" s="28" t="s">
        <v>72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8" t="s">
        <v>4</v>
      </c>
      <c r="B10" s="98" t="s">
        <v>30</v>
      </c>
      <c r="C10" s="98" t="s">
        <v>113</v>
      </c>
      <c r="D10" s="95" t="s">
        <v>32</v>
      </c>
      <c r="E10" s="96"/>
      <c r="F10" s="96"/>
      <c r="G10" s="96"/>
      <c r="H10" s="97"/>
      <c r="J10" s="20"/>
    </row>
    <row r="11" spans="1:14" ht="59.25" customHeight="1">
      <c r="A11" s="98"/>
      <c r="B11" s="98"/>
      <c r="C11" s="98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143</v>
      </c>
      <c r="C13" s="3" t="s">
        <v>72</v>
      </c>
      <c r="D13" s="32">
        <v>0</v>
      </c>
      <c r="E13" s="32">
        <v>0</v>
      </c>
      <c r="F13" s="32">
        <v>0</v>
      </c>
      <c r="G13" s="32">
        <v>247.57643711019</v>
      </c>
      <c r="H13" s="32">
        <v>247.57643711019</v>
      </c>
      <c r="J13" s="20"/>
    </row>
    <row r="14" spans="1:14">
      <c r="A14" s="2"/>
      <c r="B14" s="33"/>
      <c r="C14" s="33" t="s">
        <v>116</v>
      </c>
      <c r="D14" s="32">
        <v>0</v>
      </c>
      <c r="E14" s="32">
        <v>0</v>
      </c>
      <c r="F14" s="32">
        <v>0</v>
      </c>
      <c r="G14" s="32">
        <v>247.57643711019</v>
      </c>
      <c r="H14" s="32">
        <v>247.57643711019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108</v>
      </c>
    </row>
    <row r="2" spans="1:14" ht="45.75" customHeight="1">
      <c r="A2" s="24"/>
      <c r="B2" s="24" t="s">
        <v>109</v>
      </c>
      <c r="C2" s="91" t="s">
        <v>224</v>
      </c>
      <c r="D2" s="91"/>
      <c r="E2" s="91"/>
      <c r="F2" s="91"/>
      <c r="G2" s="91"/>
      <c r="H2" s="91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111</v>
      </c>
      <c r="C7" s="28" t="s">
        <v>90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8" t="s">
        <v>4</v>
      </c>
      <c r="B10" s="98" t="s">
        <v>30</v>
      </c>
      <c r="C10" s="98" t="s">
        <v>113</v>
      </c>
      <c r="D10" s="95" t="s">
        <v>32</v>
      </c>
      <c r="E10" s="96"/>
      <c r="F10" s="96"/>
      <c r="G10" s="96"/>
      <c r="H10" s="97"/>
      <c r="J10" s="20"/>
    </row>
    <row r="11" spans="1:14" ht="59.25" customHeight="1">
      <c r="A11" s="98"/>
      <c r="B11" s="98"/>
      <c r="C11" s="98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121</v>
      </c>
      <c r="C13" s="3" t="s">
        <v>90</v>
      </c>
      <c r="D13" s="32">
        <v>0</v>
      </c>
      <c r="E13" s="32">
        <v>0</v>
      </c>
      <c r="F13" s="32">
        <v>0</v>
      </c>
      <c r="G13" s="32">
        <v>898.23692307691999</v>
      </c>
      <c r="H13" s="32">
        <v>898.23692307691999</v>
      </c>
      <c r="J13" s="20"/>
    </row>
    <row r="14" spans="1:14">
      <c r="A14" s="2"/>
      <c r="B14" s="33"/>
      <c r="C14" s="33" t="s">
        <v>116</v>
      </c>
      <c r="D14" s="32">
        <v>0</v>
      </c>
      <c r="E14" s="32">
        <v>0</v>
      </c>
      <c r="F14" s="32">
        <v>0</v>
      </c>
      <c r="G14" s="32">
        <v>898.23692307691999</v>
      </c>
      <c r="H14" s="32">
        <v>898.23692307691999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H128"/>
  <sheetViews>
    <sheetView zoomScale="55" zoomScaleNormal="55" workbookViewId="0">
      <selection activeCell="B6" sqref="B6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05" customHeight="1">
      <c r="A1" s="10" t="s">
        <v>144</v>
      </c>
      <c r="B1" s="10" t="s">
        <v>145</v>
      </c>
      <c r="C1" s="10" t="s">
        <v>146</v>
      </c>
      <c r="D1" s="10" t="s">
        <v>147</v>
      </c>
      <c r="E1" s="10" t="s">
        <v>148</v>
      </c>
      <c r="F1" s="10" t="s">
        <v>149</v>
      </c>
      <c r="G1" s="10" t="s">
        <v>150</v>
      </c>
      <c r="H1" s="10" t="s">
        <v>151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9" t="s">
        <v>112</v>
      </c>
      <c r="B3" s="100"/>
      <c r="C3" s="11"/>
      <c r="D3" s="12">
        <v>11223.012058480999</v>
      </c>
      <c r="E3" s="13"/>
      <c r="F3" s="13"/>
      <c r="G3" s="13"/>
      <c r="H3" s="14"/>
    </row>
    <row r="4" spans="1:8">
      <c r="A4" s="105" t="s">
        <v>152</v>
      </c>
      <c r="B4" s="15" t="s">
        <v>153</v>
      </c>
      <c r="C4" s="11"/>
      <c r="D4" s="12">
        <v>6994.4440199863002</v>
      </c>
      <c r="E4" s="13"/>
      <c r="F4" s="13"/>
      <c r="G4" s="13"/>
      <c r="H4" s="14"/>
    </row>
    <row r="5" spans="1:8">
      <c r="A5" s="105"/>
      <c r="B5" s="15" t="s">
        <v>154</v>
      </c>
      <c r="C5" s="10"/>
      <c r="D5" s="12">
        <v>1175.0277928394</v>
      </c>
      <c r="E5" s="13"/>
      <c r="F5" s="13"/>
      <c r="G5" s="13"/>
      <c r="H5" s="16"/>
    </row>
    <row r="6" spans="1:8">
      <c r="A6" s="106"/>
      <c r="B6" s="15" t="s">
        <v>155</v>
      </c>
      <c r="C6" s="10"/>
      <c r="D6" s="12">
        <v>3053.5402456549</v>
      </c>
      <c r="E6" s="13"/>
      <c r="F6" s="13"/>
      <c r="G6" s="13"/>
      <c r="H6" s="16"/>
    </row>
    <row r="7" spans="1:8">
      <c r="A7" s="106"/>
      <c r="B7" s="15" t="s">
        <v>156</v>
      </c>
      <c r="C7" s="10"/>
      <c r="D7" s="12">
        <v>0</v>
      </c>
      <c r="E7" s="13"/>
      <c r="F7" s="13"/>
      <c r="G7" s="13"/>
      <c r="H7" s="16"/>
    </row>
    <row r="8" spans="1:8">
      <c r="A8" s="101" t="s">
        <v>115</v>
      </c>
      <c r="B8" s="102"/>
      <c r="C8" s="105" t="s">
        <v>157</v>
      </c>
      <c r="D8" s="17">
        <v>3400.0065639643999</v>
      </c>
      <c r="E8" s="13">
        <v>1</v>
      </c>
      <c r="F8" s="13" t="s">
        <v>158</v>
      </c>
      <c r="G8" s="17">
        <v>3400.0065639643999</v>
      </c>
      <c r="H8" s="16"/>
    </row>
    <row r="9" spans="1:8">
      <c r="A9" s="107">
        <v>1</v>
      </c>
      <c r="B9" s="15" t="s">
        <v>153</v>
      </c>
      <c r="C9" s="105"/>
      <c r="D9" s="17">
        <v>332.56706822870001</v>
      </c>
      <c r="E9" s="13"/>
      <c r="F9" s="13"/>
      <c r="G9" s="13"/>
      <c r="H9" s="106" t="s">
        <v>42</v>
      </c>
    </row>
    <row r="10" spans="1:8">
      <c r="A10" s="105"/>
      <c r="B10" s="15" t="s">
        <v>154</v>
      </c>
      <c r="C10" s="105"/>
      <c r="D10" s="17">
        <v>13.899250080810001</v>
      </c>
      <c r="E10" s="13"/>
      <c r="F10" s="13"/>
      <c r="G10" s="13"/>
      <c r="H10" s="106"/>
    </row>
    <row r="11" spans="1:8">
      <c r="A11" s="105"/>
      <c r="B11" s="15" t="s">
        <v>155</v>
      </c>
      <c r="C11" s="105"/>
      <c r="D11" s="17">
        <v>3053.5402456549</v>
      </c>
      <c r="E11" s="13"/>
      <c r="F11" s="13"/>
      <c r="G11" s="13"/>
      <c r="H11" s="106"/>
    </row>
    <row r="12" spans="1:8">
      <c r="A12" s="105"/>
      <c r="B12" s="15" t="s">
        <v>156</v>
      </c>
      <c r="C12" s="105"/>
      <c r="D12" s="17">
        <v>0</v>
      </c>
      <c r="E12" s="13"/>
      <c r="F12" s="13"/>
      <c r="G12" s="13"/>
      <c r="H12" s="106"/>
    </row>
    <row r="13" spans="1:8">
      <c r="A13" s="101" t="s">
        <v>142</v>
      </c>
      <c r="B13" s="102"/>
      <c r="C13" s="105" t="s">
        <v>159</v>
      </c>
      <c r="D13" s="17">
        <v>7823.0054945162001</v>
      </c>
      <c r="E13" s="13">
        <v>86</v>
      </c>
      <c r="F13" s="13" t="s">
        <v>158</v>
      </c>
      <c r="G13" s="17">
        <v>90.965180168792998</v>
      </c>
      <c r="H13" s="16"/>
    </row>
    <row r="14" spans="1:8">
      <c r="A14" s="107">
        <v>2</v>
      </c>
      <c r="B14" s="15" t="s">
        <v>153</v>
      </c>
      <c r="C14" s="105"/>
      <c r="D14" s="17">
        <v>6661.8769517576002</v>
      </c>
      <c r="E14" s="13"/>
      <c r="F14" s="13"/>
      <c r="G14" s="13"/>
      <c r="H14" s="106" t="s">
        <v>42</v>
      </c>
    </row>
    <row r="15" spans="1:8">
      <c r="A15" s="105"/>
      <c r="B15" s="15" t="s">
        <v>154</v>
      </c>
      <c r="C15" s="105"/>
      <c r="D15" s="17">
        <v>1161.1285427585999</v>
      </c>
      <c r="E15" s="13"/>
      <c r="F15" s="13"/>
      <c r="G15" s="13"/>
      <c r="H15" s="106"/>
    </row>
    <row r="16" spans="1:8">
      <c r="A16" s="105"/>
      <c r="B16" s="15" t="s">
        <v>155</v>
      </c>
      <c r="C16" s="105"/>
      <c r="D16" s="17">
        <v>0</v>
      </c>
      <c r="E16" s="13"/>
      <c r="F16" s="13"/>
      <c r="G16" s="13"/>
      <c r="H16" s="106"/>
    </row>
    <row r="17" spans="1:8">
      <c r="A17" s="105"/>
      <c r="B17" s="15" t="s">
        <v>156</v>
      </c>
      <c r="C17" s="105"/>
      <c r="D17" s="17">
        <v>0</v>
      </c>
      <c r="E17" s="13"/>
      <c r="F17" s="13"/>
      <c r="G17" s="13"/>
      <c r="H17" s="106"/>
    </row>
    <row r="18" spans="1:8" ht="24.6">
      <c r="A18" s="103" t="s">
        <v>72</v>
      </c>
      <c r="B18" s="100"/>
      <c r="C18" s="10"/>
      <c r="D18" s="12">
        <v>247.57643711019</v>
      </c>
      <c r="E18" s="13"/>
      <c r="F18" s="13"/>
      <c r="G18" s="13"/>
      <c r="H18" s="16"/>
    </row>
    <row r="19" spans="1:8">
      <c r="A19" s="105" t="s">
        <v>160</v>
      </c>
      <c r="B19" s="15" t="s">
        <v>153</v>
      </c>
      <c r="C19" s="10"/>
      <c r="D19" s="12">
        <v>0</v>
      </c>
      <c r="E19" s="13"/>
      <c r="F19" s="13"/>
      <c r="G19" s="13"/>
      <c r="H19" s="16"/>
    </row>
    <row r="20" spans="1:8">
      <c r="A20" s="105"/>
      <c r="B20" s="15" t="s">
        <v>154</v>
      </c>
      <c r="C20" s="10"/>
      <c r="D20" s="12">
        <v>0</v>
      </c>
      <c r="E20" s="13"/>
      <c r="F20" s="13"/>
      <c r="G20" s="13"/>
      <c r="H20" s="16"/>
    </row>
    <row r="21" spans="1:8">
      <c r="A21" s="105"/>
      <c r="B21" s="15" t="s">
        <v>155</v>
      </c>
      <c r="C21" s="10"/>
      <c r="D21" s="12">
        <v>0</v>
      </c>
      <c r="E21" s="13"/>
      <c r="F21" s="13"/>
      <c r="G21" s="13"/>
      <c r="H21" s="16"/>
    </row>
    <row r="22" spans="1:8">
      <c r="A22" s="105"/>
      <c r="B22" s="15" t="s">
        <v>156</v>
      </c>
      <c r="C22" s="10"/>
      <c r="D22" s="12">
        <v>247.57643711019</v>
      </c>
      <c r="E22" s="13"/>
      <c r="F22" s="13"/>
      <c r="G22" s="13"/>
      <c r="H22" s="16"/>
    </row>
    <row r="23" spans="1:8">
      <c r="A23" s="101" t="s">
        <v>119</v>
      </c>
      <c r="B23" s="102"/>
      <c r="C23" s="105" t="s">
        <v>157</v>
      </c>
      <c r="D23" s="17">
        <v>0</v>
      </c>
      <c r="E23" s="13">
        <v>1</v>
      </c>
      <c r="F23" s="13" t="s">
        <v>158</v>
      </c>
      <c r="G23" s="17">
        <v>0</v>
      </c>
      <c r="H23" s="16"/>
    </row>
    <row r="24" spans="1:8">
      <c r="A24" s="107">
        <v>1</v>
      </c>
      <c r="B24" s="15" t="s">
        <v>153</v>
      </c>
      <c r="C24" s="105"/>
      <c r="D24" s="17">
        <v>0</v>
      </c>
      <c r="E24" s="13"/>
      <c r="F24" s="13"/>
      <c r="G24" s="13"/>
      <c r="H24" s="106" t="s">
        <v>42</v>
      </c>
    </row>
    <row r="25" spans="1:8">
      <c r="A25" s="105"/>
      <c r="B25" s="15" t="s">
        <v>154</v>
      </c>
      <c r="C25" s="105"/>
      <c r="D25" s="17">
        <v>0</v>
      </c>
      <c r="E25" s="13"/>
      <c r="F25" s="13"/>
      <c r="G25" s="13"/>
      <c r="H25" s="106"/>
    </row>
    <row r="26" spans="1:8">
      <c r="A26" s="105"/>
      <c r="B26" s="15" t="s">
        <v>155</v>
      </c>
      <c r="C26" s="105"/>
      <c r="D26" s="17">
        <v>0</v>
      </c>
      <c r="E26" s="13"/>
      <c r="F26" s="13"/>
      <c r="G26" s="13"/>
      <c r="H26" s="106"/>
    </row>
    <row r="27" spans="1:8">
      <c r="A27" s="105"/>
      <c r="B27" s="15" t="s">
        <v>156</v>
      </c>
      <c r="C27" s="105"/>
      <c r="D27" s="17">
        <v>0</v>
      </c>
      <c r="E27" s="13"/>
      <c r="F27" s="13"/>
      <c r="G27" s="13"/>
      <c r="H27" s="106"/>
    </row>
    <row r="28" spans="1:8">
      <c r="A28" s="101" t="s">
        <v>72</v>
      </c>
      <c r="B28" s="102"/>
      <c r="C28" s="105" t="s">
        <v>159</v>
      </c>
      <c r="D28" s="17">
        <v>247.57643711019</v>
      </c>
      <c r="E28" s="13">
        <v>86</v>
      </c>
      <c r="F28" s="13" t="s">
        <v>158</v>
      </c>
      <c r="G28" s="17">
        <v>2.8787957803511</v>
      </c>
      <c r="H28" s="16"/>
    </row>
    <row r="29" spans="1:8">
      <c r="A29" s="107">
        <v>2</v>
      </c>
      <c r="B29" s="15" t="s">
        <v>153</v>
      </c>
      <c r="C29" s="105"/>
      <c r="D29" s="17">
        <v>0</v>
      </c>
      <c r="E29" s="13"/>
      <c r="F29" s="13"/>
      <c r="G29" s="13"/>
      <c r="H29" s="106" t="s">
        <v>42</v>
      </c>
    </row>
    <row r="30" spans="1:8">
      <c r="A30" s="105"/>
      <c r="B30" s="15" t="s">
        <v>154</v>
      </c>
      <c r="C30" s="105"/>
      <c r="D30" s="17">
        <v>0</v>
      </c>
      <c r="E30" s="13"/>
      <c r="F30" s="13"/>
      <c r="G30" s="13"/>
      <c r="H30" s="106"/>
    </row>
    <row r="31" spans="1:8">
      <c r="A31" s="105"/>
      <c r="B31" s="15" t="s">
        <v>155</v>
      </c>
      <c r="C31" s="105"/>
      <c r="D31" s="17">
        <v>0</v>
      </c>
      <c r="E31" s="13"/>
      <c r="F31" s="13"/>
      <c r="G31" s="13"/>
      <c r="H31" s="106"/>
    </row>
    <row r="32" spans="1:8">
      <c r="A32" s="105"/>
      <c r="B32" s="15" t="s">
        <v>156</v>
      </c>
      <c r="C32" s="105"/>
      <c r="D32" s="17">
        <v>247.57643711019</v>
      </c>
      <c r="E32" s="13"/>
      <c r="F32" s="13"/>
      <c r="G32" s="13"/>
      <c r="H32" s="106"/>
    </row>
    <row r="33" spans="1:8" ht="24.6">
      <c r="A33" s="103" t="s">
        <v>90</v>
      </c>
      <c r="B33" s="100"/>
      <c r="C33" s="10"/>
      <c r="D33" s="12">
        <v>1288.6169230769001</v>
      </c>
      <c r="E33" s="13"/>
      <c r="F33" s="13"/>
      <c r="G33" s="13"/>
      <c r="H33" s="16"/>
    </row>
    <row r="34" spans="1:8">
      <c r="A34" s="105" t="s">
        <v>161</v>
      </c>
      <c r="B34" s="15" t="s">
        <v>153</v>
      </c>
      <c r="C34" s="10"/>
      <c r="D34" s="12">
        <v>0</v>
      </c>
      <c r="E34" s="13"/>
      <c r="F34" s="13"/>
      <c r="G34" s="13"/>
      <c r="H34" s="16"/>
    </row>
    <row r="35" spans="1:8">
      <c r="A35" s="105"/>
      <c r="B35" s="15" t="s">
        <v>154</v>
      </c>
      <c r="C35" s="10"/>
      <c r="D35" s="12">
        <v>0</v>
      </c>
      <c r="E35" s="13"/>
      <c r="F35" s="13"/>
      <c r="G35" s="13"/>
      <c r="H35" s="16"/>
    </row>
    <row r="36" spans="1:8">
      <c r="A36" s="105"/>
      <c r="B36" s="15" t="s">
        <v>155</v>
      </c>
      <c r="C36" s="10"/>
      <c r="D36" s="12">
        <v>0</v>
      </c>
      <c r="E36" s="13"/>
      <c r="F36" s="13"/>
      <c r="G36" s="13"/>
      <c r="H36" s="16"/>
    </row>
    <row r="37" spans="1:8">
      <c r="A37" s="105"/>
      <c r="B37" s="15" t="s">
        <v>156</v>
      </c>
      <c r="C37" s="10"/>
      <c r="D37" s="12">
        <v>1288.6169230769001</v>
      </c>
      <c r="E37" s="13"/>
      <c r="F37" s="13"/>
      <c r="G37" s="13"/>
      <c r="H37" s="16"/>
    </row>
    <row r="38" spans="1:8">
      <c r="A38" s="101" t="s">
        <v>90</v>
      </c>
      <c r="B38" s="102"/>
      <c r="C38" s="105" t="s">
        <v>157</v>
      </c>
      <c r="D38" s="17">
        <v>390.38</v>
      </c>
      <c r="E38" s="13">
        <v>1</v>
      </c>
      <c r="F38" s="13" t="s">
        <v>158</v>
      </c>
      <c r="G38" s="17">
        <v>390.38</v>
      </c>
      <c r="H38" s="16"/>
    </row>
    <row r="39" spans="1:8">
      <c r="A39" s="107">
        <v>1</v>
      </c>
      <c r="B39" s="15" t="s">
        <v>153</v>
      </c>
      <c r="C39" s="105"/>
      <c r="D39" s="17">
        <v>0</v>
      </c>
      <c r="E39" s="13"/>
      <c r="F39" s="13"/>
      <c r="G39" s="13"/>
      <c r="H39" s="106" t="s">
        <v>42</v>
      </c>
    </row>
    <row r="40" spans="1:8">
      <c r="A40" s="105"/>
      <c r="B40" s="15" t="s">
        <v>154</v>
      </c>
      <c r="C40" s="105"/>
      <c r="D40" s="17">
        <v>0</v>
      </c>
      <c r="E40" s="13"/>
      <c r="F40" s="13"/>
      <c r="G40" s="13"/>
      <c r="H40" s="106"/>
    </row>
    <row r="41" spans="1:8">
      <c r="A41" s="105"/>
      <c r="B41" s="15" t="s">
        <v>155</v>
      </c>
      <c r="C41" s="105"/>
      <c r="D41" s="17">
        <v>0</v>
      </c>
      <c r="E41" s="13"/>
      <c r="F41" s="13"/>
      <c r="G41" s="13"/>
      <c r="H41" s="106"/>
    </row>
    <row r="42" spans="1:8">
      <c r="A42" s="105"/>
      <c r="B42" s="15" t="s">
        <v>156</v>
      </c>
      <c r="C42" s="105"/>
      <c r="D42" s="17">
        <v>390.38</v>
      </c>
      <c r="E42" s="13"/>
      <c r="F42" s="13"/>
      <c r="G42" s="13"/>
      <c r="H42" s="106"/>
    </row>
    <row r="43" spans="1:8">
      <c r="A43" s="101" t="s">
        <v>90</v>
      </c>
      <c r="B43" s="102"/>
      <c r="C43" s="105" t="s">
        <v>159</v>
      </c>
      <c r="D43" s="17">
        <v>898.23692307691999</v>
      </c>
      <c r="E43" s="13">
        <v>86</v>
      </c>
      <c r="F43" s="13" t="s">
        <v>158</v>
      </c>
      <c r="G43" s="17">
        <v>10.444615384615</v>
      </c>
      <c r="H43" s="16"/>
    </row>
    <row r="44" spans="1:8">
      <c r="A44" s="107">
        <v>2</v>
      </c>
      <c r="B44" s="15" t="s">
        <v>153</v>
      </c>
      <c r="C44" s="105"/>
      <c r="D44" s="17">
        <v>0</v>
      </c>
      <c r="E44" s="13"/>
      <c r="F44" s="13"/>
      <c r="G44" s="13"/>
      <c r="H44" s="106" t="s">
        <v>42</v>
      </c>
    </row>
    <row r="45" spans="1:8">
      <c r="A45" s="105"/>
      <c r="B45" s="15" t="s">
        <v>154</v>
      </c>
      <c r="C45" s="105"/>
      <c r="D45" s="17">
        <v>0</v>
      </c>
      <c r="E45" s="13"/>
      <c r="F45" s="13"/>
      <c r="G45" s="13"/>
      <c r="H45" s="106"/>
    </row>
    <row r="46" spans="1:8">
      <c r="A46" s="105"/>
      <c r="B46" s="15" t="s">
        <v>155</v>
      </c>
      <c r="C46" s="105"/>
      <c r="D46" s="17">
        <v>0</v>
      </c>
      <c r="E46" s="13"/>
      <c r="F46" s="13"/>
      <c r="G46" s="13"/>
      <c r="H46" s="106"/>
    </row>
    <row r="47" spans="1:8">
      <c r="A47" s="105"/>
      <c r="B47" s="15" t="s">
        <v>156</v>
      </c>
      <c r="C47" s="105"/>
      <c r="D47" s="17">
        <v>898.23692307691999</v>
      </c>
      <c r="E47" s="13"/>
      <c r="F47" s="13"/>
      <c r="G47" s="13"/>
      <c r="H47" s="106"/>
    </row>
    <row r="48" spans="1:8" ht="24.6">
      <c r="A48" s="103" t="s">
        <v>123</v>
      </c>
      <c r="B48" s="100"/>
      <c r="C48" s="10"/>
      <c r="D48" s="12">
        <v>113.40225281908999</v>
      </c>
      <c r="E48" s="13"/>
      <c r="F48" s="13"/>
      <c r="G48" s="13"/>
      <c r="H48" s="16"/>
    </row>
    <row r="49" spans="1:8">
      <c r="A49" s="105" t="s">
        <v>162</v>
      </c>
      <c r="B49" s="15" t="s">
        <v>153</v>
      </c>
      <c r="C49" s="10"/>
      <c r="D49" s="12">
        <v>0.22886311190364</v>
      </c>
      <c r="E49" s="13"/>
      <c r="F49" s="13"/>
      <c r="G49" s="13"/>
      <c r="H49" s="16"/>
    </row>
    <row r="50" spans="1:8">
      <c r="A50" s="105"/>
      <c r="B50" s="15" t="s">
        <v>154</v>
      </c>
      <c r="C50" s="10"/>
      <c r="D50" s="12">
        <v>113.17338970719</v>
      </c>
      <c r="E50" s="13"/>
      <c r="F50" s="13"/>
      <c r="G50" s="13"/>
      <c r="H50" s="16"/>
    </row>
    <row r="51" spans="1:8">
      <c r="A51" s="105"/>
      <c r="B51" s="15" t="s">
        <v>155</v>
      </c>
      <c r="C51" s="10"/>
      <c r="D51" s="12">
        <v>0</v>
      </c>
      <c r="E51" s="13"/>
      <c r="F51" s="13"/>
      <c r="G51" s="13"/>
      <c r="H51" s="16"/>
    </row>
    <row r="52" spans="1:8">
      <c r="A52" s="105"/>
      <c r="B52" s="15" t="s">
        <v>156</v>
      </c>
      <c r="C52" s="10"/>
      <c r="D52" s="12">
        <v>0</v>
      </c>
      <c r="E52" s="13"/>
      <c r="F52" s="13"/>
      <c r="G52" s="13"/>
      <c r="H52" s="16"/>
    </row>
    <row r="53" spans="1:8">
      <c r="A53" s="101" t="s">
        <v>44</v>
      </c>
      <c r="B53" s="102"/>
      <c r="C53" s="105" t="s">
        <v>163</v>
      </c>
      <c r="D53" s="17">
        <v>113.40225281908999</v>
      </c>
      <c r="E53" s="13">
        <v>1</v>
      </c>
      <c r="F53" s="13" t="s">
        <v>158</v>
      </c>
      <c r="G53" s="17">
        <v>113.40225281908999</v>
      </c>
      <c r="H53" s="16"/>
    </row>
    <row r="54" spans="1:8">
      <c r="A54" s="107">
        <v>1</v>
      </c>
      <c r="B54" s="15" t="s">
        <v>153</v>
      </c>
      <c r="C54" s="105"/>
      <c r="D54" s="17">
        <v>0.22886311190364</v>
      </c>
      <c r="E54" s="13"/>
      <c r="F54" s="13"/>
      <c r="G54" s="13"/>
      <c r="H54" s="106" t="s">
        <v>164</v>
      </c>
    </row>
    <row r="55" spans="1:8">
      <c r="A55" s="105"/>
      <c r="B55" s="15" t="s">
        <v>154</v>
      </c>
      <c r="C55" s="105"/>
      <c r="D55" s="17">
        <v>113.17338970719</v>
      </c>
      <c r="E55" s="13"/>
      <c r="F55" s="13"/>
      <c r="G55" s="13"/>
      <c r="H55" s="106"/>
    </row>
    <row r="56" spans="1:8">
      <c r="A56" s="105"/>
      <c r="B56" s="15" t="s">
        <v>155</v>
      </c>
      <c r="C56" s="105"/>
      <c r="D56" s="17">
        <v>0</v>
      </c>
      <c r="E56" s="13"/>
      <c r="F56" s="13"/>
      <c r="G56" s="13"/>
      <c r="H56" s="106"/>
    </row>
    <row r="57" spans="1:8">
      <c r="A57" s="105"/>
      <c r="B57" s="15" t="s">
        <v>156</v>
      </c>
      <c r="C57" s="105"/>
      <c r="D57" s="17">
        <v>0</v>
      </c>
      <c r="E57" s="13"/>
      <c r="F57" s="13"/>
      <c r="G57" s="13"/>
      <c r="H57" s="106"/>
    </row>
    <row r="58" spans="1:8" ht="24.6">
      <c r="A58" s="103" t="s">
        <v>125</v>
      </c>
      <c r="B58" s="100"/>
      <c r="C58" s="10"/>
      <c r="D58" s="12">
        <v>1.3464586126717</v>
      </c>
      <c r="E58" s="13"/>
      <c r="F58" s="13"/>
      <c r="G58" s="13"/>
      <c r="H58" s="16"/>
    </row>
    <row r="59" spans="1:8">
      <c r="A59" s="105" t="s">
        <v>165</v>
      </c>
      <c r="B59" s="15" t="s">
        <v>153</v>
      </c>
      <c r="C59" s="10"/>
      <c r="D59" s="12">
        <v>0</v>
      </c>
      <c r="E59" s="13"/>
      <c r="F59" s="13"/>
      <c r="G59" s="13"/>
      <c r="H59" s="16"/>
    </row>
    <row r="60" spans="1:8">
      <c r="A60" s="105"/>
      <c r="B60" s="15" t="s">
        <v>154</v>
      </c>
      <c r="C60" s="10"/>
      <c r="D60" s="12">
        <v>0</v>
      </c>
      <c r="E60" s="13"/>
      <c r="F60" s="13"/>
      <c r="G60" s="13"/>
      <c r="H60" s="16"/>
    </row>
    <row r="61" spans="1:8">
      <c r="A61" s="105"/>
      <c r="B61" s="15" t="s">
        <v>155</v>
      </c>
      <c r="C61" s="10"/>
      <c r="D61" s="12">
        <v>0</v>
      </c>
      <c r="E61" s="13"/>
      <c r="F61" s="13"/>
      <c r="G61" s="13"/>
      <c r="H61" s="16"/>
    </row>
    <row r="62" spans="1:8">
      <c r="A62" s="105"/>
      <c r="B62" s="15" t="s">
        <v>156</v>
      </c>
      <c r="C62" s="10"/>
      <c r="D62" s="12">
        <v>1.3464586126717</v>
      </c>
      <c r="E62" s="13"/>
      <c r="F62" s="13"/>
      <c r="G62" s="13"/>
      <c r="H62" s="16"/>
    </row>
    <row r="63" spans="1:8">
      <c r="A63" s="101" t="s">
        <v>126</v>
      </c>
      <c r="B63" s="102"/>
      <c r="C63" s="105" t="s">
        <v>163</v>
      </c>
      <c r="D63" s="17">
        <v>1.3464586126717</v>
      </c>
      <c r="E63" s="13">
        <v>1</v>
      </c>
      <c r="F63" s="13" t="s">
        <v>158</v>
      </c>
      <c r="G63" s="17">
        <v>1.3464586126717</v>
      </c>
      <c r="H63" s="16"/>
    </row>
    <row r="64" spans="1:8">
      <c r="A64" s="107">
        <v>1</v>
      </c>
      <c r="B64" s="15" t="s">
        <v>153</v>
      </c>
      <c r="C64" s="105"/>
      <c r="D64" s="17">
        <v>0</v>
      </c>
      <c r="E64" s="13"/>
      <c r="F64" s="13"/>
      <c r="G64" s="13"/>
      <c r="H64" s="106" t="s">
        <v>164</v>
      </c>
    </row>
    <row r="65" spans="1:8">
      <c r="A65" s="105"/>
      <c r="B65" s="15" t="s">
        <v>154</v>
      </c>
      <c r="C65" s="105"/>
      <c r="D65" s="17">
        <v>0</v>
      </c>
      <c r="E65" s="13"/>
      <c r="F65" s="13"/>
      <c r="G65" s="13"/>
      <c r="H65" s="106"/>
    </row>
    <row r="66" spans="1:8">
      <c r="A66" s="105"/>
      <c r="B66" s="15" t="s">
        <v>155</v>
      </c>
      <c r="C66" s="105"/>
      <c r="D66" s="17">
        <v>0</v>
      </c>
      <c r="E66" s="13"/>
      <c r="F66" s="13"/>
      <c r="G66" s="13"/>
      <c r="H66" s="106"/>
    </row>
    <row r="67" spans="1:8">
      <c r="A67" s="105"/>
      <c r="B67" s="15" t="s">
        <v>156</v>
      </c>
      <c r="C67" s="105"/>
      <c r="D67" s="17">
        <v>1.3464586126717</v>
      </c>
      <c r="E67" s="13"/>
      <c r="F67" s="13"/>
      <c r="G67" s="13"/>
      <c r="H67" s="106"/>
    </row>
    <row r="68" spans="1:8" ht="24.6">
      <c r="A68" s="103" t="s">
        <v>128</v>
      </c>
      <c r="B68" s="100"/>
      <c r="C68" s="10"/>
      <c r="D68" s="12">
        <v>174084.25375161</v>
      </c>
      <c r="E68" s="13"/>
      <c r="F68" s="13"/>
      <c r="G68" s="13"/>
      <c r="H68" s="16"/>
    </row>
    <row r="69" spans="1:8">
      <c r="A69" s="105" t="s">
        <v>166</v>
      </c>
      <c r="B69" s="15" t="s">
        <v>153</v>
      </c>
      <c r="C69" s="10"/>
      <c r="D69" s="12">
        <v>0</v>
      </c>
      <c r="E69" s="13"/>
      <c r="F69" s="13"/>
      <c r="G69" s="13"/>
      <c r="H69" s="16"/>
    </row>
    <row r="70" spans="1:8">
      <c r="A70" s="105"/>
      <c r="B70" s="15" t="s">
        <v>154</v>
      </c>
      <c r="C70" s="10"/>
      <c r="D70" s="12">
        <v>0</v>
      </c>
      <c r="E70" s="13"/>
      <c r="F70" s="13"/>
      <c r="G70" s="13"/>
      <c r="H70" s="16"/>
    </row>
    <row r="71" spans="1:8">
      <c r="A71" s="105"/>
      <c r="B71" s="15" t="s">
        <v>155</v>
      </c>
      <c r="C71" s="10"/>
      <c r="D71" s="12">
        <v>0</v>
      </c>
      <c r="E71" s="13"/>
      <c r="F71" s="13"/>
      <c r="G71" s="13"/>
      <c r="H71" s="16"/>
    </row>
    <row r="72" spans="1:8">
      <c r="A72" s="105"/>
      <c r="B72" s="15" t="s">
        <v>156</v>
      </c>
      <c r="C72" s="10"/>
      <c r="D72" s="12">
        <v>23.952697117667</v>
      </c>
      <c r="E72" s="13"/>
      <c r="F72" s="13"/>
      <c r="G72" s="13"/>
      <c r="H72" s="16"/>
    </row>
    <row r="73" spans="1:8">
      <c r="A73" s="101" t="s">
        <v>128</v>
      </c>
      <c r="B73" s="102"/>
      <c r="C73" s="105" t="s">
        <v>163</v>
      </c>
      <c r="D73" s="17">
        <v>23.952697117667</v>
      </c>
      <c r="E73" s="13">
        <v>1</v>
      </c>
      <c r="F73" s="13" t="s">
        <v>158</v>
      </c>
      <c r="G73" s="17">
        <v>23.952697117667</v>
      </c>
      <c r="H73" s="16"/>
    </row>
    <row r="74" spans="1:8">
      <c r="A74" s="107">
        <v>1</v>
      </c>
      <c r="B74" s="15" t="s">
        <v>153</v>
      </c>
      <c r="C74" s="105"/>
      <c r="D74" s="17">
        <v>0</v>
      </c>
      <c r="E74" s="13"/>
      <c r="F74" s="13"/>
      <c r="G74" s="13"/>
      <c r="H74" s="106" t="s">
        <v>164</v>
      </c>
    </row>
    <row r="75" spans="1:8">
      <c r="A75" s="105"/>
      <c r="B75" s="15" t="s">
        <v>154</v>
      </c>
      <c r="C75" s="105"/>
      <c r="D75" s="17">
        <v>0</v>
      </c>
      <c r="E75" s="13"/>
      <c r="F75" s="13"/>
      <c r="G75" s="13"/>
      <c r="H75" s="106"/>
    </row>
    <row r="76" spans="1:8">
      <c r="A76" s="105"/>
      <c r="B76" s="15" t="s">
        <v>155</v>
      </c>
      <c r="C76" s="105"/>
      <c r="D76" s="17">
        <v>0</v>
      </c>
      <c r="E76" s="13"/>
      <c r="F76" s="13"/>
      <c r="G76" s="13"/>
      <c r="H76" s="106"/>
    </row>
    <row r="77" spans="1:8">
      <c r="A77" s="105"/>
      <c r="B77" s="15" t="s">
        <v>156</v>
      </c>
      <c r="C77" s="105"/>
      <c r="D77" s="17">
        <v>23.952697117667</v>
      </c>
      <c r="E77" s="13"/>
      <c r="F77" s="13"/>
      <c r="G77" s="13"/>
      <c r="H77" s="106"/>
    </row>
    <row r="78" spans="1:8">
      <c r="A78" s="105" t="s">
        <v>167</v>
      </c>
      <c r="B78" s="15" t="s">
        <v>153</v>
      </c>
      <c r="C78" s="10"/>
      <c r="D78" s="12">
        <v>0</v>
      </c>
      <c r="E78" s="13"/>
      <c r="F78" s="13"/>
      <c r="G78" s="13"/>
      <c r="H78" s="16"/>
    </row>
    <row r="79" spans="1:8">
      <c r="A79" s="105"/>
      <c r="B79" s="15" t="s">
        <v>154</v>
      </c>
      <c r="C79" s="10"/>
      <c r="D79" s="12">
        <v>0</v>
      </c>
      <c r="E79" s="13"/>
      <c r="F79" s="13"/>
      <c r="G79" s="13"/>
      <c r="H79" s="16"/>
    </row>
    <row r="80" spans="1:8">
      <c r="A80" s="105"/>
      <c r="B80" s="15" t="s">
        <v>155</v>
      </c>
      <c r="C80" s="10"/>
      <c r="D80" s="12">
        <v>0</v>
      </c>
      <c r="E80" s="13"/>
      <c r="F80" s="13"/>
      <c r="G80" s="13"/>
      <c r="H80" s="16"/>
    </row>
    <row r="81" spans="1:8">
      <c r="A81" s="105"/>
      <c r="B81" s="15" t="s">
        <v>156</v>
      </c>
      <c r="C81" s="10"/>
      <c r="D81" s="12">
        <v>173429.17008842001</v>
      </c>
      <c r="E81" s="13"/>
      <c r="F81" s="13"/>
      <c r="G81" s="13"/>
      <c r="H81" s="16"/>
    </row>
    <row r="82" spans="1:8">
      <c r="A82" s="101" t="s">
        <v>128</v>
      </c>
      <c r="B82" s="102"/>
      <c r="C82" s="105" t="s">
        <v>168</v>
      </c>
      <c r="D82" s="17">
        <v>173405.21739129999</v>
      </c>
      <c r="E82" s="13">
        <v>2.4000000000000001E-5</v>
      </c>
      <c r="F82" s="13" t="s">
        <v>169</v>
      </c>
      <c r="G82" s="17">
        <v>7225217391.3043003</v>
      </c>
      <c r="H82" s="16"/>
    </row>
    <row r="83" spans="1:8">
      <c r="A83" s="107">
        <v>1</v>
      </c>
      <c r="B83" s="15" t="s">
        <v>153</v>
      </c>
      <c r="C83" s="105"/>
      <c r="D83" s="17">
        <v>0</v>
      </c>
      <c r="E83" s="13"/>
      <c r="F83" s="13"/>
      <c r="G83" s="13"/>
      <c r="H83" s="106" t="s">
        <v>170</v>
      </c>
    </row>
    <row r="84" spans="1:8">
      <c r="A84" s="105"/>
      <c r="B84" s="15" t="s">
        <v>154</v>
      </c>
      <c r="C84" s="105"/>
      <c r="D84" s="17">
        <v>0</v>
      </c>
      <c r="E84" s="13"/>
      <c r="F84" s="13"/>
      <c r="G84" s="13"/>
      <c r="H84" s="106"/>
    </row>
    <row r="85" spans="1:8">
      <c r="A85" s="105"/>
      <c r="B85" s="15" t="s">
        <v>155</v>
      </c>
      <c r="C85" s="105"/>
      <c r="D85" s="17">
        <v>0</v>
      </c>
      <c r="E85" s="13"/>
      <c r="F85" s="13"/>
      <c r="G85" s="13"/>
      <c r="H85" s="106"/>
    </row>
    <row r="86" spans="1:8">
      <c r="A86" s="105"/>
      <c r="B86" s="15" t="s">
        <v>156</v>
      </c>
      <c r="C86" s="105"/>
      <c r="D86" s="17">
        <v>173405.21739129999</v>
      </c>
      <c r="E86" s="13"/>
      <c r="F86" s="13"/>
      <c r="G86" s="13"/>
      <c r="H86" s="106"/>
    </row>
    <row r="87" spans="1:8">
      <c r="A87" s="105" t="s">
        <v>171</v>
      </c>
      <c r="B87" s="15" t="s">
        <v>153</v>
      </c>
      <c r="C87" s="10"/>
      <c r="D87" s="12">
        <v>0</v>
      </c>
      <c r="E87" s="13"/>
      <c r="F87" s="13"/>
      <c r="G87" s="13"/>
      <c r="H87" s="16"/>
    </row>
    <row r="88" spans="1:8">
      <c r="A88" s="105"/>
      <c r="B88" s="15" t="s">
        <v>154</v>
      </c>
      <c r="C88" s="10"/>
      <c r="D88" s="12">
        <v>0</v>
      </c>
      <c r="E88" s="13"/>
      <c r="F88" s="13"/>
      <c r="G88" s="13"/>
      <c r="H88" s="16"/>
    </row>
    <row r="89" spans="1:8">
      <c r="A89" s="105"/>
      <c r="B89" s="15" t="s">
        <v>155</v>
      </c>
      <c r="C89" s="10"/>
      <c r="D89" s="12">
        <v>0</v>
      </c>
      <c r="E89" s="13"/>
      <c r="F89" s="13"/>
      <c r="G89" s="13"/>
      <c r="H89" s="16"/>
    </row>
    <row r="90" spans="1:8">
      <c r="A90" s="105"/>
      <c r="B90" s="15" t="s">
        <v>156</v>
      </c>
      <c r="C90" s="10"/>
      <c r="D90" s="12">
        <v>174084.25375161</v>
      </c>
      <c r="E90" s="13"/>
      <c r="F90" s="13"/>
      <c r="G90" s="13"/>
      <c r="H90" s="16"/>
    </row>
    <row r="91" spans="1:8">
      <c r="A91" s="101" t="s">
        <v>128</v>
      </c>
      <c r="B91" s="102"/>
      <c r="C91" s="105" t="s">
        <v>48</v>
      </c>
      <c r="D91" s="17">
        <v>655.08366318379001</v>
      </c>
      <c r="E91" s="13">
        <v>2.6</v>
      </c>
      <c r="F91" s="13" t="s">
        <v>172</v>
      </c>
      <c r="G91" s="17">
        <v>251.95525507068999</v>
      </c>
      <c r="H91" s="16"/>
    </row>
    <row r="92" spans="1:8">
      <c r="A92" s="107">
        <v>1</v>
      </c>
      <c r="B92" s="15" t="s">
        <v>153</v>
      </c>
      <c r="C92" s="105"/>
      <c r="D92" s="17">
        <v>0</v>
      </c>
      <c r="E92" s="13"/>
      <c r="F92" s="13"/>
      <c r="G92" s="13"/>
      <c r="H92" s="106" t="s">
        <v>173</v>
      </c>
    </row>
    <row r="93" spans="1:8">
      <c r="A93" s="105"/>
      <c r="B93" s="15" t="s">
        <v>154</v>
      </c>
      <c r="C93" s="105"/>
      <c r="D93" s="17">
        <v>0</v>
      </c>
      <c r="E93" s="13"/>
      <c r="F93" s="13"/>
      <c r="G93" s="13"/>
      <c r="H93" s="106"/>
    </row>
    <row r="94" spans="1:8">
      <c r="A94" s="105"/>
      <c r="B94" s="15" t="s">
        <v>155</v>
      </c>
      <c r="C94" s="105"/>
      <c r="D94" s="17">
        <v>0</v>
      </c>
      <c r="E94" s="13"/>
      <c r="F94" s="13"/>
      <c r="G94" s="13"/>
      <c r="H94" s="106"/>
    </row>
    <row r="95" spans="1:8">
      <c r="A95" s="105"/>
      <c r="B95" s="15" t="s">
        <v>156</v>
      </c>
      <c r="C95" s="105"/>
      <c r="D95" s="17">
        <v>655.08366318379001</v>
      </c>
      <c r="E95" s="13"/>
      <c r="F95" s="13"/>
      <c r="G95" s="13"/>
      <c r="H95" s="106"/>
    </row>
    <row r="96" spans="1:8" ht="24.6">
      <c r="A96" s="103" t="s">
        <v>130</v>
      </c>
      <c r="B96" s="100"/>
      <c r="C96" s="10"/>
      <c r="D96" s="12">
        <v>37.762898550724998</v>
      </c>
      <c r="E96" s="13"/>
      <c r="F96" s="13"/>
      <c r="G96" s="13"/>
      <c r="H96" s="16"/>
    </row>
    <row r="97" spans="1:8">
      <c r="A97" s="105" t="s">
        <v>174</v>
      </c>
      <c r="B97" s="15" t="s">
        <v>153</v>
      </c>
      <c r="C97" s="10"/>
      <c r="D97" s="12">
        <v>37.762898550724998</v>
      </c>
      <c r="E97" s="13"/>
      <c r="F97" s="13"/>
      <c r="G97" s="13"/>
      <c r="H97" s="16"/>
    </row>
    <row r="98" spans="1:8">
      <c r="A98" s="105"/>
      <c r="B98" s="15" t="s">
        <v>154</v>
      </c>
      <c r="C98" s="10"/>
      <c r="D98" s="12">
        <v>0</v>
      </c>
      <c r="E98" s="13"/>
      <c r="F98" s="13"/>
      <c r="G98" s="13"/>
      <c r="H98" s="16"/>
    </row>
    <row r="99" spans="1:8">
      <c r="A99" s="105"/>
      <c r="B99" s="15" t="s">
        <v>155</v>
      </c>
      <c r="C99" s="10"/>
      <c r="D99" s="12">
        <v>0</v>
      </c>
      <c r="E99" s="13"/>
      <c r="F99" s="13"/>
      <c r="G99" s="13"/>
      <c r="H99" s="16"/>
    </row>
    <row r="100" spans="1:8">
      <c r="A100" s="105"/>
      <c r="B100" s="15" t="s">
        <v>156</v>
      </c>
      <c r="C100" s="10"/>
      <c r="D100" s="12">
        <v>0</v>
      </c>
      <c r="E100" s="13"/>
      <c r="F100" s="13"/>
      <c r="G100" s="13"/>
      <c r="H100" s="16"/>
    </row>
    <row r="101" spans="1:8">
      <c r="A101" s="101" t="s">
        <v>46</v>
      </c>
      <c r="B101" s="102"/>
      <c r="C101" s="105" t="s">
        <v>168</v>
      </c>
      <c r="D101" s="17">
        <v>37.762898550724998</v>
      </c>
      <c r="E101" s="13">
        <v>2.4000000000000001E-5</v>
      </c>
      <c r="F101" s="13" t="s">
        <v>169</v>
      </c>
      <c r="G101" s="17">
        <v>1573454.1062802</v>
      </c>
      <c r="H101" s="16"/>
    </row>
    <row r="102" spans="1:8">
      <c r="A102" s="107">
        <v>1</v>
      </c>
      <c r="B102" s="15" t="s">
        <v>153</v>
      </c>
      <c r="C102" s="105"/>
      <c r="D102" s="17">
        <v>37.762898550724998</v>
      </c>
      <c r="E102" s="13"/>
      <c r="F102" s="13"/>
      <c r="G102" s="13"/>
      <c r="H102" s="106" t="s">
        <v>170</v>
      </c>
    </row>
    <row r="103" spans="1:8">
      <c r="A103" s="105"/>
      <c r="B103" s="15" t="s">
        <v>154</v>
      </c>
      <c r="C103" s="105"/>
      <c r="D103" s="17">
        <v>0</v>
      </c>
      <c r="E103" s="13"/>
      <c r="F103" s="13"/>
      <c r="G103" s="13"/>
      <c r="H103" s="106"/>
    </row>
    <row r="104" spans="1:8">
      <c r="A104" s="105"/>
      <c r="B104" s="15" t="s">
        <v>155</v>
      </c>
      <c r="C104" s="105"/>
      <c r="D104" s="17">
        <v>0</v>
      </c>
      <c r="E104" s="13"/>
      <c r="F104" s="13"/>
      <c r="G104" s="13"/>
      <c r="H104" s="106"/>
    </row>
    <row r="105" spans="1:8">
      <c r="A105" s="105"/>
      <c r="B105" s="15" t="s">
        <v>156</v>
      </c>
      <c r="C105" s="105"/>
      <c r="D105" s="17">
        <v>0</v>
      </c>
      <c r="E105" s="13"/>
      <c r="F105" s="13"/>
      <c r="G105" s="13"/>
      <c r="H105" s="106"/>
    </row>
    <row r="106" spans="1:8" ht="24.6">
      <c r="A106" s="103" t="s">
        <v>135</v>
      </c>
      <c r="B106" s="100"/>
      <c r="C106" s="10"/>
      <c r="D106" s="12">
        <v>9399.8011279916009</v>
      </c>
      <c r="E106" s="13"/>
      <c r="F106" s="13"/>
      <c r="G106" s="13"/>
      <c r="H106" s="16"/>
    </row>
    <row r="107" spans="1:8">
      <c r="A107" s="105" t="s">
        <v>175</v>
      </c>
      <c r="B107" s="15" t="s">
        <v>153</v>
      </c>
      <c r="C107" s="10"/>
      <c r="D107" s="12">
        <v>9156.4642447199003</v>
      </c>
      <c r="E107" s="13"/>
      <c r="F107" s="13"/>
      <c r="G107" s="13"/>
      <c r="H107" s="16"/>
    </row>
    <row r="108" spans="1:8">
      <c r="A108" s="105"/>
      <c r="B108" s="15" t="s">
        <v>154</v>
      </c>
      <c r="C108" s="10"/>
      <c r="D108" s="12">
        <v>139.30909340586999</v>
      </c>
      <c r="E108" s="13"/>
      <c r="F108" s="13"/>
      <c r="G108" s="13"/>
      <c r="H108" s="16"/>
    </row>
    <row r="109" spans="1:8">
      <c r="A109" s="105"/>
      <c r="B109" s="15" t="s">
        <v>155</v>
      </c>
      <c r="C109" s="10"/>
      <c r="D109" s="12">
        <v>0</v>
      </c>
      <c r="E109" s="13"/>
      <c r="F109" s="13"/>
      <c r="G109" s="13"/>
      <c r="H109" s="16"/>
    </row>
    <row r="110" spans="1:8">
      <c r="A110" s="105"/>
      <c r="B110" s="15" t="s">
        <v>156</v>
      </c>
      <c r="C110" s="10"/>
      <c r="D110" s="12">
        <v>0</v>
      </c>
      <c r="E110" s="13"/>
      <c r="F110" s="13"/>
      <c r="G110" s="13"/>
      <c r="H110" s="16"/>
    </row>
    <row r="111" spans="1:8">
      <c r="A111" s="101" t="s">
        <v>48</v>
      </c>
      <c r="B111" s="102"/>
      <c r="C111" s="105" t="s">
        <v>48</v>
      </c>
      <c r="D111" s="17">
        <v>9295.7733381258004</v>
      </c>
      <c r="E111" s="13">
        <v>2.6</v>
      </c>
      <c r="F111" s="13" t="s">
        <v>172</v>
      </c>
      <c r="G111" s="17">
        <v>3575.2974377406999</v>
      </c>
      <c r="H111" s="16"/>
    </row>
    <row r="112" spans="1:8">
      <c r="A112" s="107">
        <v>1</v>
      </c>
      <c r="B112" s="15" t="s">
        <v>153</v>
      </c>
      <c r="C112" s="105"/>
      <c r="D112" s="17">
        <v>9156.4642447199003</v>
      </c>
      <c r="E112" s="13"/>
      <c r="F112" s="13"/>
      <c r="G112" s="13"/>
      <c r="H112" s="106" t="s">
        <v>173</v>
      </c>
    </row>
    <row r="113" spans="1:8">
      <c r="A113" s="105"/>
      <c r="B113" s="15" t="s">
        <v>154</v>
      </c>
      <c r="C113" s="105"/>
      <c r="D113" s="17">
        <v>139.30909340586999</v>
      </c>
      <c r="E113" s="13"/>
      <c r="F113" s="13"/>
      <c r="G113" s="13"/>
      <c r="H113" s="106"/>
    </row>
    <row r="114" spans="1:8">
      <c r="A114" s="105"/>
      <c r="B114" s="15" t="s">
        <v>155</v>
      </c>
      <c r="C114" s="105"/>
      <c r="D114" s="17">
        <v>0</v>
      </c>
      <c r="E114" s="13"/>
      <c r="F114" s="13"/>
      <c r="G114" s="13"/>
      <c r="H114" s="106"/>
    </row>
    <row r="115" spans="1:8">
      <c r="A115" s="105"/>
      <c r="B115" s="15" t="s">
        <v>156</v>
      </c>
      <c r="C115" s="105"/>
      <c r="D115" s="17">
        <v>0</v>
      </c>
      <c r="E115" s="13"/>
      <c r="F115" s="13"/>
      <c r="G115" s="13"/>
      <c r="H115" s="106"/>
    </row>
    <row r="116" spans="1:8">
      <c r="A116" s="105" t="s">
        <v>176</v>
      </c>
      <c r="B116" s="15" t="s">
        <v>153</v>
      </c>
      <c r="C116" s="10"/>
      <c r="D116" s="12">
        <v>9156.4642447199003</v>
      </c>
      <c r="E116" s="13"/>
      <c r="F116" s="13"/>
      <c r="G116" s="13"/>
      <c r="H116" s="16"/>
    </row>
    <row r="117" spans="1:8">
      <c r="A117" s="105"/>
      <c r="B117" s="15" t="s">
        <v>154</v>
      </c>
      <c r="C117" s="10"/>
      <c r="D117" s="12">
        <v>139.30909340586999</v>
      </c>
      <c r="E117" s="13"/>
      <c r="F117" s="13"/>
      <c r="G117" s="13"/>
      <c r="H117" s="16"/>
    </row>
    <row r="118" spans="1:8">
      <c r="A118" s="105"/>
      <c r="B118" s="15" t="s">
        <v>155</v>
      </c>
      <c r="C118" s="10"/>
      <c r="D118" s="12">
        <v>0</v>
      </c>
      <c r="E118" s="13"/>
      <c r="F118" s="13"/>
      <c r="G118" s="13"/>
      <c r="H118" s="16"/>
    </row>
    <row r="119" spans="1:8">
      <c r="A119" s="105"/>
      <c r="B119" s="15" t="s">
        <v>156</v>
      </c>
      <c r="C119" s="10"/>
      <c r="D119" s="12">
        <v>104.02778986579</v>
      </c>
      <c r="E119" s="13"/>
      <c r="F119" s="13"/>
      <c r="G119" s="13"/>
      <c r="H119" s="16"/>
    </row>
    <row r="120" spans="1:8">
      <c r="A120" s="101" t="s">
        <v>139</v>
      </c>
      <c r="B120" s="102"/>
      <c r="C120" s="105" t="s">
        <v>48</v>
      </c>
      <c r="D120" s="17">
        <v>104.02778986579</v>
      </c>
      <c r="E120" s="13">
        <v>2.6</v>
      </c>
      <c r="F120" s="13" t="s">
        <v>172</v>
      </c>
      <c r="G120" s="17">
        <v>40.01068840992</v>
      </c>
      <c r="H120" s="16"/>
    </row>
    <row r="121" spans="1:8">
      <c r="A121" s="107">
        <v>1</v>
      </c>
      <c r="B121" s="15" t="s">
        <v>153</v>
      </c>
      <c r="C121" s="105"/>
      <c r="D121" s="17">
        <v>0</v>
      </c>
      <c r="E121" s="13"/>
      <c r="F121" s="13"/>
      <c r="G121" s="13"/>
      <c r="H121" s="106" t="s">
        <v>173</v>
      </c>
    </row>
    <row r="122" spans="1:8">
      <c r="A122" s="105"/>
      <c r="B122" s="15" t="s">
        <v>154</v>
      </c>
      <c r="C122" s="105"/>
      <c r="D122" s="17">
        <v>0</v>
      </c>
      <c r="E122" s="13"/>
      <c r="F122" s="13"/>
      <c r="G122" s="13"/>
      <c r="H122" s="106"/>
    </row>
    <row r="123" spans="1:8">
      <c r="A123" s="105"/>
      <c r="B123" s="15" t="s">
        <v>155</v>
      </c>
      <c r="C123" s="105"/>
      <c r="D123" s="17">
        <v>0</v>
      </c>
      <c r="E123" s="13"/>
      <c r="F123" s="13"/>
      <c r="G123" s="13"/>
      <c r="H123" s="106"/>
    </row>
    <row r="124" spans="1:8">
      <c r="A124" s="105"/>
      <c r="B124" s="15" t="s">
        <v>156</v>
      </c>
      <c r="C124" s="105"/>
      <c r="D124" s="17">
        <v>104.02778986579</v>
      </c>
      <c r="E124" s="13"/>
      <c r="F124" s="13"/>
      <c r="G124" s="13"/>
      <c r="H124" s="106"/>
    </row>
    <row r="125" spans="1:8">
      <c r="A125" s="18"/>
      <c r="C125" s="18"/>
      <c r="D125" s="7"/>
      <c r="E125" s="7"/>
      <c r="F125" s="7"/>
      <c r="G125" s="7"/>
      <c r="H125" s="19"/>
    </row>
    <row r="127" spans="1:8">
      <c r="A127" s="104" t="s">
        <v>177</v>
      </c>
      <c r="B127" s="104"/>
      <c r="C127" s="104"/>
      <c r="D127" s="104"/>
      <c r="E127" s="104"/>
      <c r="F127" s="104"/>
      <c r="G127" s="104"/>
      <c r="H127" s="104"/>
    </row>
    <row r="128" spans="1:8">
      <c r="A128" s="104" t="s">
        <v>178</v>
      </c>
      <c r="B128" s="104"/>
      <c r="C128" s="104"/>
      <c r="D128" s="104"/>
      <c r="E128" s="104"/>
      <c r="F128" s="104"/>
      <c r="G128" s="104"/>
      <c r="H128" s="104"/>
    </row>
  </sheetData>
  <mergeCells count="77">
    <mergeCell ref="C111:C115"/>
    <mergeCell ref="C120:C124"/>
    <mergeCell ref="H9:H12"/>
    <mergeCell ref="H14:H17"/>
    <mergeCell ref="H24:H27"/>
    <mergeCell ref="H29:H32"/>
    <mergeCell ref="H39:H42"/>
    <mergeCell ref="H44:H47"/>
    <mergeCell ref="H54:H57"/>
    <mergeCell ref="H64:H67"/>
    <mergeCell ref="H74:H77"/>
    <mergeCell ref="H83:H86"/>
    <mergeCell ref="H92:H95"/>
    <mergeCell ref="H102:H105"/>
    <mergeCell ref="H112:H115"/>
    <mergeCell ref="H121:H124"/>
    <mergeCell ref="A107:A110"/>
    <mergeCell ref="A112:A115"/>
    <mergeCell ref="A116:A119"/>
    <mergeCell ref="A121:A124"/>
    <mergeCell ref="C8:C12"/>
    <mergeCell ref="C13:C17"/>
    <mergeCell ref="C23:C27"/>
    <mergeCell ref="C28:C32"/>
    <mergeCell ref="C38:C42"/>
    <mergeCell ref="C43:C47"/>
    <mergeCell ref="C53:C57"/>
    <mergeCell ref="C63:C67"/>
    <mergeCell ref="C73:C77"/>
    <mergeCell ref="C82:C86"/>
    <mergeCell ref="C91:C95"/>
    <mergeCell ref="C101:C105"/>
    <mergeCell ref="A74:A77"/>
    <mergeCell ref="A78:A81"/>
    <mergeCell ref="A83:A86"/>
    <mergeCell ref="A87:A90"/>
    <mergeCell ref="A92:A95"/>
    <mergeCell ref="A111:B111"/>
    <mergeCell ref="A120:B120"/>
    <mergeCell ref="A127:H127"/>
    <mergeCell ref="A128:H128"/>
    <mergeCell ref="A4:A7"/>
    <mergeCell ref="A9:A12"/>
    <mergeCell ref="A14:A17"/>
    <mergeCell ref="A19:A22"/>
    <mergeCell ref="A24:A27"/>
    <mergeCell ref="A29:A32"/>
    <mergeCell ref="A34:A37"/>
    <mergeCell ref="A39:A42"/>
    <mergeCell ref="A44:A47"/>
    <mergeCell ref="A49:A52"/>
    <mergeCell ref="A54:A57"/>
    <mergeCell ref="A59:A62"/>
    <mergeCell ref="A82:B82"/>
    <mergeCell ref="A91:B91"/>
    <mergeCell ref="A96:B96"/>
    <mergeCell ref="A101:B101"/>
    <mergeCell ref="A106:B106"/>
    <mergeCell ref="A97:A100"/>
    <mergeCell ref="A102:A105"/>
    <mergeCell ref="A53:B53"/>
    <mergeCell ref="A58:B58"/>
    <mergeCell ref="A63:B63"/>
    <mergeCell ref="A68:B68"/>
    <mergeCell ref="A73:B73"/>
    <mergeCell ref="A64:A67"/>
    <mergeCell ref="A69:A72"/>
    <mergeCell ref="A28:B28"/>
    <mergeCell ref="A33:B33"/>
    <mergeCell ref="A38:B38"/>
    <mergeCell ref="A43:B43"/>
    <mergeCell ref="A48:B48"/>
    <mergeCell ref="A3:B3"/>
    <mergeCell ref="A8:B8"/>
    <mergeCell ref="A13:B13"/>
    <mergeCell ref="A18:B18"/>
    <mergeCell ref="A23:B23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I21"/>
  <sheetViews>
    <sheetView zoomScale="90" zoomScaleNormal="90" workbookViewId="0">
      <selection sqref="A1:H1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8" t="s">
        <v>179</v>
      </c>
      <c r="B1" s="108"/>
      <c r="C1" s="108"/>
      <c r="D1" s="108"/>
      <c r="E1" s="108"/>
      <c r="F1" s="108"/>
      <c r="G1" s="108"/>
      <c r="H1" s="108"/>
    </row>
    <row r="3" spans="1:8" ht="44.25" customHeight="1">
      <c r="A3" s="2" t="s">
        <v>180</v>
      </c>
      <c r="B3" s="2" t="s">
        <v>181</v>
      </c>
      <c r="C3" s="2" t="s">
        <v>182</v>
      </c>
      <c r="D3" s="2" t="s">
        <v>183</v>
      </c>
      <c r="E3" s="2" t="s">
        <v>184</v>
      </c>
      <c r="F3" s="2" t="s">
        <v>185</v>
      </c>
      <c r="G3" s="2" t="s">
        <v>186</v>
      </c>
      <c r="H3" s="2" t="s">
        <v>187</v>
      </c>
    </row>
    <row r="4" spans="1:8" ht="39" customHeight="1">
      <c r="A4" s="3" t="s">
        <v>188</v>
      </c>
      <c r="B4" s="4" t="s">
        <v>158</v>
      </c>
      <c r="C4" s="5">
        <v>1</v>
      </c>
      <c r="D4" s="5">
        <v>3053.5353739730999</v>
      </c>
      <c r="E4" s="4" t="s">
        <v>189</v>
      </c>
      <c r="F4" s="3" t="s">
        <v>188</v>
      </c>
      <c r="G4" s="5">
        <v>3053.5353739730999</v>
      </c>
      <c r="H4" s="6" t="s">
        <v>208</v>
      </c>
    </row>
    <row r="5" spans="1:8" ht="39" hidden="1" customHeight="1">
      <c r="A5" s="3" t="s">
        <v>190</v>
      </c>
      <c r="B5" s="4" t="s">
        <v>158</v>
      </c>
      <c r="C5" s="5">
        <v>0.33333333333332998</v>
      </c>
      <c r="D5" s="5">
        <v>26.34516470849</v>
      </c>
      <c r="E5" s="4"/>
      <c r="F5" s="3" t="s">
        <v>190</v>
      </c>
      <c r="G5" s="5">
        <v>8.7817215694966997</v>
      </c>
      <c r="H5" s="6"/>
    </row>
    <row r="6" spans="1:8" ht="39" hidden="1" customHeight="1">
      <c r="A6" s="3" t="s">
        <v>191</v>
      </c>
      <c r="B6" s="4" t="s">
        <v>158</v>
      </c>
      <c r="C6" s="5">
        <v>2.2222222222222001</v>
      </c>
      <c r="D6" s="5">
        <v>19.225895489928</v>
      </c>
      <c r="E6" s="4"/>
      <c r="F6" s="3" t="s">
        <v>191</v>
      </c>
      <c r="G6" s="5">
        <v>42.724212199839997</v>
      </c>
      <c r="H6" s="6"/>
    </row>
    <row r="7" spans="1:8" ht="39" hidden="1" customHeight="1">
      <c r="A7" s="3" t="s">
        <v>192</v>
      </c>
      <c r="B7" s="4" t="s">
        <v>158</v>
      </c>
      <c r="C7" s="5">
        <v>0.55555555555556002</v>
      </c>
      <c r="D7" s="5">
        <v>41.453615319184003</v>
      </c>
      <c r="E7" s="4"/>
      <c r="F7" s="3" t="s">
        <v>192</v>
      </c>
      <c r="G7" s="5">
        <v>23.029786288436</v>
      </c>
      <c r="H7" s="6"/>
    </row>
    <row r="8" spans="1:8" ht="39" hidden="1" customHeight="1">
      <c r="A8" s="3" t="s">
        <v>193</v>
      </c>
      <c r="B8" s="4" t="s">
        <v>158</v>
      </c>
      <c r="C8" s="5">
        <v>0.11111111111110999</v>
      </c>
      <c r="D8" s="5">
        <v>42.550415643793997</v>
      </c>
      <c r="E8" s="4"/>
      <c r="F8" s="3" t="s">
        <v>193</v>
      </c>
      <c r="G8" s="5">
        <v>4.7278239604215999</v>
      </c>
      <c r="H8" s="6"/>
    </row>
    <row r="9" spans="1:8" ht="39" hidden="1" customHeight="1">
      <c r="A9" s="3" t="s">
        <v>194</v>
      </c>
      <c r="B9" s="4" t="s">
        <v>158</v>
      </c>
      <c r="C9" s="5">
        <v>2.7777777777777999</v>
      </c>
      <c r="D9" s="5">
        <v>4.0651665034173998</v>
      </c>
      <c r="E9" s="4"/>
      <c r="F9" s="3" t="s">
        <v>194</v>
      </c>
      <c r="G9" s="5">
        <v>11.292129176158999</v>
      </c>
      <c r="H9" s="6"/>
    </row>
    <row r="10" spans="1:8" ht="39" hidden="1" customHeight="1">
      <c r="A10" s="3" t="s">
        <v>195</v>
      </c>
      <c r="B10" s="4" t="s">
        <v>158</v>
      </c>
      <c r="C10" s="5">
        <v>0.11111111111110999</v>
      </c>
      <c r="D10" s="5">
        <v>124.10572748357001</v>
      </c>
      <c r="E10" s="4"/>
      <c r="F10" s="3" t="s">
        <v>195</v>
      </c>
      <c r="G10" s="5">
        <v>13.789525275952</v>
      </c>
      <c r="H10" s="6"/>
    </row>
    <row r="11" spans="1:8" ht="39" hidden="1" customHeight="1">
      <c r="A11" s="3" t="s">
        <v>196</v>
      </c>
      <c r="B11" s="4" t="s">
        <v>158</v>
      </c>
      <c r="C11" s="5">
        <v>0.66666666666666996</v>
      </c>
      <c r="D11" s="5">
        <v>1.4763413330312001</v>
      </c>
      <c r="E11" s="4"/>
      <c r="F11" s="3" t="s">
        <v>196</v>
      </c>
      <c r="G11" s="5">
        <v>0.98422755535413997</v>
      </c>
      <c r="H11" s="6"/>
    </row>
    <row r="12" spans="1:8" ht="39" hidden="1" customHeight="1">
      <c r="A12" s="3" t="s">
        <v>197</v>
      </c>
      <c r="B12" s="4" t="s">
        <v>158</v>
      </c>
      <c r="C12" s="5">
        <v>0.33333333333332998</v>
      </c>
      <c r="D12" s="5">
        <v>1.3508732310739</v>
      </c>
      <c r="E12" s="4"/>
      <c r="F12" s="3" t="s">
        <v>197</v>
      </c>
      <c r="G12" s="5">
        <v>0.45029107702463</v>
      </c>
      <c r="H12" s="6"/>
    </row>
    <row r="13" spans="1:8" ht="39" hidden="1" customHeight="1">
      <c r="A13" s="3" t="s">
        <v>198</v>
      </c>
      <c r="B13" s="4" t="s">
        <v>158</v>
      </c>
      <c r="C13" s="5">
        <v>10.610698148958001</v>
      </c>
      <c r="D13" s="5">
        <v>25.632087662364999</v>
      </c>
      <c r="E13" s="4">
        <v>0.4</v>
      </c>
      <c r="F13" s="3" t="s">
        <v>198</v>
      </c>
      <c r="G13" s="5">
        <v>271.97434511298002</v>
      </c>
      <c r="H13" s="6"/>
    </row>
    <row r="14" spans="1:8" ht="39" hidden="1" customHeight="1">
      <c r="A14" s="3" t="s">
        <v>199</v>
      </c>
      <c r="B14" s="4" t="s">
        <v>158</v>
      </c>
      <c r="C14" s="5">
        <v>96.254190351261002</v>
      </c>
      <c r="D14" s="5">
        <v>19.447555803385999</v>
      </c>
      <c r="E14" s="4">
        <v>0.4</v>
      </c>
      <c r="F14" s="3" t="s">
        <v>199</v>
      </c>
      <c r="G14" s="5">
        <v>1871.9087381659001</v>
      </c>
      <c r="H14" s="6"/>
    </row>
    <row r="15" spans="1:8" ht="39" hidden="1" customHeight="1">
      <c r="A15" s="3" t="s">
        <v>200</v>
      </c>
      <c r="B15" s="4" t="s">
        <v>158</v>
      </c>
      <c r="C15" s="5">
        <v>8.7159306223583002</v>
      </c>
      <c r="D15" s="5">
        <v>80.053876886355994</v>
      </c>
      <c r="E15" s="4">
        <v>0.4</v>
      </c>
      <c r="F15" s="3" t="s">
        <v>200</v>
      </c>
      <c r="G15" s="5">
        <v>697.74403699229003</v>
      </c>
      <c r="H15" s="6"/>
    </row>
    <row r="16" spans="1:8" ht="39" customHeight="1">
      <c r="A16" s="3" t="s">
        <v>201</v>
      </c>
      <c r="B16" s="4" t="s">
        <v>172</v>
      </c>
      <c r="C16" s="5">
        <v>2.8698148957877998</v>
      </c>
      <c r="D16" s="5">
        <v>881.09974599531995</v>
      </c>
      <c r="E16" s="4">
        <v>0.4</v>
      </c>
      <c r="F16" s="3" t="s">
        <v>201</v>
      </c>
      <c r="G16" s="5">
        <v>2528.5931757322001</v>
      </c>
      <c r="H16" s="6" t="s">
        <v>207</v>
      </c>
    </row>
    <row r="17" spans="1:8" ht="39" hidden="1" customHeight="1">
      <c r="A17" s="3" t="s">
        <v>202</v>
      </c>
      <c r="B17" s="4" t="s">
        <v>158</v>
      </c>
      <c r="C17" s="5">
        <v>89.054073750181999</v>
      </c>
      <c r="D17" s="5">
        <v>19.225895489928</v>
      </c>
      <c r="E17" s="4">
        <v>0.4</v>
      </c>
      <c r="F17" s="4"/>
      <c r="G17" s="5">
        <v>1712.1443148732999</v>
      </c>
      <c r="H17" s="6"/>
    </row>
    <row r="18" spans="1:8" ht="39" hidden="1" customHeight="1">
      <c r="A18" s="3" t="s">
        <v>203</v>
      </c>
      <c r="B18" s="4" t="s">
        <v>158</v>
      </c>
      <c r="C18" s="5">
        <v>13.230769230769001</v>
      </c>
      <c r="D18" s="5">
        <v>19.644843234890999</v>
      </c>
      <c r="E18" s="4"/>
      <c r="F18" s="4"/>
      <c r="G18" s="5">
        <v>259.91638741548002</v>
      </c>
      <c r="H18" s="6"/>
    </row>
    <row r="19" spans="1:8" ht="39" hidden="1" customHeight="1">
      <c r="A19" s="3" t="s">
        <v>204</v>
      </c>
      <c r="B19" s="4" t="s">
        <v>158</v>
      </c>
      <c r="C19" s="5">
        <v>99.230769230768999</v>
      </c>
      <c r="D19" s="5">
        <v>4.1537497551260003</v>
      </c>
      <c r="E19" s="4"/>
      <c r="F19" s="4"/>
      <c r="G19" s="5">
        <v>412.17978339326999</v>
      </c>
      <c r="H19" s="6"/>
    </row>
    <row r="20" spans="1:8" ht="39" hidden="1" customHeight="1">
      <c r="A20" s="3" t="s">
        <v>205</v>
      </c>
      <c r="B20" s="4" t="s">
        <v>158</v>
      </c>
      <c r="C20" s="5">
        <v>86</v>
      </c>
      <c r="D20" s="5">
        <v>43.477623465691998</v>
      </c>
      <c r="E20" s="4"/>
      <c r="F20" s="4"/>
      <c r="G20" s="5">
        <v>3739.0756180495</v>
      </c>
      <c r="H20" s="6"/>
    </row>
    <row r="21" spans="1:8" ht="39" hidden="1" customHeight="1">
      <c r="A21" s="3" t="s">
        <v>206</v>
      </c>
      <c r="B21" s="4" t="s">
        <v>158</v>
      </c>
      <c r="C21" s="5">
        <v>86</v>
      </c>
      <c r="D21" s="5">
        <v>17.038066125193001</v>
      </c>
      <c r="E21" s="4"/>
      <c r="F21" s="4"/>
      <c r="G21" s="5">
        <v>1465.2736867665999</v>
      </c>
      <c r="H21" s="6"/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"/>
  <sheetViews>
    <sheetView workbookViewId="0"/>
  </sheetViews>
  <sheetFormatPr defaultColWidth="13.44140625" defaultRowHeight="14.25" customHeight="1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82"/>
  <sheetViews>
    <sheetView topLeftCell="C67" zoomScale="90" zoomScaleNormal="90" workbookViewId="0"/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28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91" t="s">
        <v>210</v>
      </c>
      <c r="B13" s="91"/>
      <c r="C13" s="91"/>
      <c r="D13" s="91"/>
      <c r="E13" s="91"/>
      <c r="F13" s="91"/>
      <c r="G13" s="91"/>
      <c r="H13" s="91"/>
    </row>
    <row r="14" spans="1:8">
      <c r="A14" s="35"/>
      <c r="B14" s="35"/>
      <c r="C14" s="25" t="s">
        <v>3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29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8" t="s">
        <v>4</v>
      </c>
      <c r="B18" s="98" t="s">
        <v>30</v>
      </c>
      <c r="C18" s="98" t="s">
        <v>31</v>
      </c>
      <c r="D18" s="95" t="s">
        <v>32</v>
      </c>
      <c r="E18" s="96"/>
      <c r="F18" s="96"/>
      <c r="G18" s="96"/>
      <c r="H18" s="97"/>
    </row>
    <row r="19" spans="1:8" ht="94.5" customHeight="1">
      <c r="A19" s="98"/>
      <c r="B19" s="98"/>
      <c r="C19" s="98"/>
      <c r="D19" s="2" t="s">
        <v>33</v>
      </c>
      <c r="E19" s="2" t="s">
        <v>34</v>
      </c>
      <c r="F19" s="2" t="s">
        <v>35</v>
      </c>
      <c r="G19" s="2" t="s">
        <v>36</v>
      </c>
      <c r="H19" s="2" t="s">
        <v>37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38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39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40</v>
      </c>
      <c r="D24" s="41"/>
      <c r="E24" s="41"/>
      <c r="F24" s="41"/>
      <c r="G24" s="41"/>
      <c r="H24" s="41"/>
    </row>
    <row r="25" spans="1:8" s="35" customFormat="1" ht="31.2">
      <c r="A25" s="2">
        <v>1</v>
      </c>
      <c r="B25" s="2" t="s">
        <v>41</v>
      </c>
      <c r="C25" s="42" t="s">
        <v>42</v>
      </c>
      <c r="D25" s="41">
        <v>6994.4440199863002</v>
      </c>
      <c r="E25" s="41">
        <v>1175.0277928394</v>
      </c>
      <c r="F25" s="41">
        <v>3053.5402456549</v>
      </c>
      <c r="G25" s="41">
        <v>0</v>
      </c>
      <c r="H25" s="41">
        <v>11223.012058480999</v>
      </c>
    </row>
    <row r="26" spans="1:8">
      <c r="A26" s="2">
        <v>2</v>
      </c>
      <c r="B26" s="2" t="s">
        <v>43</v>
      </c>
      <c r="C26" s="42" t="s">
        <v>44</v>
      </c>
      <c r="D26" s="41">
        <v>0.22886311190364</v>
      </c>
      <c r="E26" s="41">
        <v>113.17338970719</v>
      </c>
      <c r="F26" s="41">
        <v>0</v>
      </c>
      <c r="G26" s="41">
        <v>0</v>
      </c>
      <c r="H26" s="41">
        <v>113.40225281908999</v>
      </c>
    </row>
    <row r="27" spans="1:8">
      <c r="A27" s="2">
        <v>3</v>
      </c>
      <c r="B27" s="2" t="s">
        <v>45</v>
      </c>
      <c r="C27" s="42" t="s">
        <v>46</v>
      </c>
      <c r="D27" s="41">
        <v>41.20442154205</v>
      </c>
      <c r="E27" s="41">
        <v>0</v>
      </c>
      <c r="F27" s="41">
        <v>0</v>
      </c>
      <c r="G27" s="41">
        <v>0</v>
      </c>
      <c r="H27" s="41">
        <v>41.20442154205</v>
      </c>
    </row>
    <row r="28" spans="1:8">
      <c r="A28" s="2">
        <v>4</v>
      </c>
      <c r="B28" s="2" t="s">
        <v>47</v>
      </c>
      <c r="C28" s="42" t="s">
        <v>48</v>
      </c>
      <c r="D28" s="41">
        <v>9156.4642447199003</v>
      </c>
      <c r="E28" s="41">
        <v>139.30909340586999</v>
      </c>
      <c r="F28" s="41">
        <v>0</v>
      </c>
      <c r="G28" s="41">
        <v>0</v>
      </c>
      <c r="H28" s="41">
        <v>9295.7733381258004</v>
      </c>
    </row>
    <row r="29" spans="1:8">
      <c r="A29" s="2"/>
      <c r="B29" s="33"/>
      <c r="C29" s="33" t="s">
        <v>49</v>
      </c>
      <c r="D29" s="41">
        <v>16192.34154936</v>
      </c>
      <c r="E29" s="41">
        <v>1427.5102759524</v>
      </c>
      <c r="F29" s="41">
        <v>3053.5402456549</v>
      </c>
      <c r="G29" s="41">
        <v>0</v>
      </c>
      <c r="H29" s="41">
        <v>20673.392070967999</v>
      </c>
    </row>
    <row r="30" spans="1:8">
      <c r="A30" s="2"/>
      <c r="B30" s="33"/>
      <c r="C30" s="44" t="s">
        <v>50</v>
      </c>
      <c r="D30" s="41"/>
      <c r="E30" s="41"/>
      <c r="F30" s="41"/>
      <c r="G30" s="41"/>
      <c r="H30" s="41"/>
    </row>
    <row r="31" spans="1:8" s="35" customFormat="1">
      <c r="A31" s="45"/>
      <c r="B31" s="45"/>
      <c r="C31" s="46"/>
      <c r="D31" s="41"/>
      <c r="E31" s="41"/>
      <c r="F31" s="41"/>
      <c r="G31" s="41"/>
      <c r="H31" s="41">
        <f>SUM(D31:G31)</f>
        <v>0</v>
      </c>
    </row>
    <row r="32" spans="1:8">
      <c r="A32" s="2"/>
      <c r="B32" s="33"/>
      <c r="C32" s="33" t="s">
        <v>51</v>
      </c>
      <c r="D32" s="41">
        <f>SUM(D31:D31)</f>
        <v>0</v>
      </c>
      <c r="E32" s="41">
        <f>SUM(E31:E31)</f>
        <v>0</v>
      </c>
      <c r="F32" s="41">
        <f>SUM(F31:F31)</f>
        <v>0</v>
      </c>
      <c r="G32" s="41">
        <f>SUM(G31:G31)</f>
        <v>0</v>
      </c>
      <c r="H32" s="41">
        <f>SUM(D32:G32)</f>
        <v>0</v>
      </c>
    </row>
    <row r="33" spans="1:8">
      <c r="A33" s="39"/>
      <c r="B33" s="33"/>
      <c r="C33" s="40" t="s">
        <v>52</v>
      </c>
      <c r="D33" s="41"/>
      <c r="E33" s="41"/>
      <c r="F33" s="41"/>
      <c r="G33" s="41"/>
      <c r="H33" s="41"/>
    </row>
    <row r="34" spans="1:8">
      <c r="A34" s="39"/>
      <c r="B34" s="2"/>
      <c r="C34" s="47"/>
      <c r="D34" s="41"/>
      <c r="E34" s="41"/>
      <c r="F34" s="41"/>
      <c r="G34" s="41"/>
      <c r="H34" s="41">
        <f>SUM(D34:G34)</f>
        <v>0</v>
      </c>
    </row>
    <row r="35" spans="1:8">
      <c r="A35" s="2"/>
      <c r="B35" s="33"/>
      <c r="C35" s="40" t="s">
        <v>53</v>
      </c>
      <c r="D35" s="41">
        <f>SUM(D34:D34)</f>
        <v>0</v>
      </c>
      <c r="E35" s="41">
        <f>SUM(E34:E34)</f>
        <v>0</v>
      </c>
      <c r="F35" s="41">
        <f>SUM(F34:F34)</f>
        <v>0</v>
      </c>
      <c r="G35" s="41">
        <f>SUM(G34:G34)</f>
        <v>0</v>
      </c>
      <c r="H35" s="41">
        <f>SUM(D35:G35)</f>
        <v>0</v>
      </c>
    </row>
    <row r="36" spans="1:8">
      <c r="A36" s="2"/>
      <c r="B36" s="33"/>
      <c r="C36" s="44" t="s">
        <v>54</v>
      </c>
      <c r="D36" s="41"/>
      <c r="E36" s="41"/>
      <c r="F36" s="41"/>
      <c r="G36" s="41"/>
      <c r="H36" s="41"/>
    </row>
    <row r="37" spans="1:8" s="35" customFormat="1">
      <c r="A37" s="45"/>
      <c r="B37" s="45"/>
      <c r="C37" s="46"/>
      <c r="D37" s="41"/>
      <c r="E37" s="41"/>
      <c r="F37" s="41"/>
      <c r="G37" s="41"/>
      <c r="H37" s="41">
        <f>SUM(D37:G37)</f>
        <v>0</v>
      </c>
    </row>
    <row r="38" spans="1:8">
      <c r="A38" s="2"/>
      <c r="B38" s="33"/>
      <c r="C38" s="33" t="s">
        <v>55</v>
      </c>
      <c r="D38" s="41">
        <f>SUM(D37:D37)</f>
        <v>0</v>
      </c>
      <c r="E38" s="41">
        <f>SUM(E37:E37)</f>
        <v>0</v>
      </c>
      <c r="F38" s="41">
        <f>SUM(F37:F37)</f>
        <v>0</v>
      </c>
      <c r="G38" s="41">
        <f>SUM(G37:G37)</f>
        <v>0</v>
      </c>
      <c r="H38" s="41">
        <f>SUM(D38:G38)</f>
        <v>0</v>
      </c>
    </row>
    <row r="39" spans="1:8" ht="31.5" customHeight="1">
      <c r="A39" s="2"/>
      <c r="B39" s="33"/>
      <c r="C39" s="44" t="s">
        <v>56</v>
      </c>
      <c r="D39" s="41"/>
      <c r="E39" s="41"/>
      <c r="F39" s="41"/>
      <c r="G39" s="41"/>
      <c r="H39" s="41"/>
    </row>
    <row r="40" spans="1:8" s="35" customFormat="1">
      <c r="A40" s="45"/>
      <c r="B40" s="45"/>
      <c r="C40" s="46"/>
      <c r="D40" s="41"/>
      <c r="E40" s="41"/>
      <c r="F40" s="41"/>
      <c r="G40" s="41"/>
      <c r="H40" s="41">
        <f>SUM(D40:G40)</f>
        <v>0</v>
      </c>
    </row>
    <row r="41" spans="1:8">
      <c r="A41" s="2"/>
      <c r="B41" s="33"/>
      <c r="C41" s="33" t="s">
        <v>57</v>
      </c>
      <c r="D41" s="41">
        <f>SUM(D40:D40)</f>
        <v>0</v>
      </c>
      <c r="E41" s="41">
        <f>SUM(E40:E40)</f>
        <v>0</v>
      </c>
      <c r="F41" s="41">
        <f>SUM(F40:F40)</f>
        <v>0</v>
      </c>
      <c r="G41" s="41">
        <f>SUM(G40:G40)</f>
        <v>0</v>
      </c>
      <c r="H41" s="41">
        <f>SUM(D41:G41)</f>
        <v>0</v>
      </c>
    </row>
    <row r="42" spans="1:8">
      <c r="A42" s="2"/>
      <c r="B42" s="33"/>
      <c r="C42" s="44" t="s">
        <v>58</v>
      </c>
      <c r="D42" s="41"/>
      <c r="E42" s="41"/>
      <c r="F42" s="41"/>
      <c r="G42" s="41"/>
      <c r="H42" s="41"/>
    </row>
    <row r="43" spans="1:8" s="35" customFormat="1">
      <c r="A43" s="45"/>
      <c r="B43" s="45"/>
      <c r="C43" s="46"/>
      <c r="D43" s="41"/>
      <c r="E43" s="41"/>
      <c r="F43" s="41"/>
      <c r="G43" s="41"/>
      <c r="H43" s="41">
        <f>SUM(D43:G43)</f>
        <v>0</v>
      </c>
    </row>
    <row r="44" spans="1:8">
      <c r="A44" s="2"/>
      <c r="B44" s="33"/>
      <c r="C44" s="33" t="s">
        <v>59</v>
      </c>
      <c r="D44" s="41">
        <f>SUM(D43:D43)</f>
        <v>0</v>
      </c>
      <c r="E44" s="41">
        <f>SUM(E43:E43)</f>
        <v>0</v>
      </c>
      <c r="F44" s="41">
        <f>SUM(F43:F43)</f>
        <v>0</v>
      </c>
      <c r="G44" s="41">
        <f>SUM(G43:G43)</f>
        <v>0</v>
      </c>
      <c r="H44" s="41">
        <f>SUM(D44:G44)</f>
        <v>0</v>
      </c>
    </row>
    <row r="45" spans="1:8">
      <c r="A45" s="2"/>
      <c r="B45" s="33"/>
      <c r="C45" s="33" t="s">
        <v>60</v>
      </c>
      <c r="D45" s="41">
        <v>16192.34154936</v>
      </c>
      <c r="E45" s="41">
        <v>1427.5102759524</v>
      </c>
      <c r="F45" s="41">
        <v>3053.5402456549</v>
      </c>
      <c r="G45" s="41">
        <v>0</v>
      </c>
      <c r="H45" s="41">
        <v>20673.392070967999</v>
      </c>
    </row>
    <row r="46" spans="1:8">
      <c r="A46" s="2"/>
      <c r="B46" s="33"/>
      <c r="C46" s="44" t="s">
        <v>61</v>
      </c>
      <c r="D46" s="41"/>
      <c r="E46" s="41"/>
      <c r="F46" s="41"/>
      <c r="G46" s="41"/>
      <c r="H46" s="41"/>
    </row>
    <row r="47" spans="1:8" ht="31.2">
      <c r="A47" s="2">
        <v>5</v>
      </c>
      <c r="B47" s="2" t="s">
        <v>62</v>
      </c>
      <c r="C47" s="42" t="s">
        <v>63</v>
      </c>
      <c r="D47" s="41">
        <v>174.86110049966001</v>
      </c>
      <c r="E47" s="41">
        <v>29.375694820985</v>
      </c>
      <c r="F47" s="41">
        <v>0</v>
      </c>
      <c r="G47" s="41">
        <v>0</v>
      </c>
      <c r="H47" s="41">
        <v>204.23679532064</v>
      </c>
    </row>
    <row r="48" spans="1:8" ht="31.2">
      <c r="A48" s="2">
        <v>6</v>
      </c>
      <c r="B48" s="2" t="s">
        <v>62</v>
      </c>
      <c r="C48" s="42" t="s">
        <v>64</v>
      </c>
      <c r="D48" s="41">
        <v>1.4290816812939</v>
      </c>
      <c r="E48" s="41">
        <v>0.82474365686616002</v>
      </c>
      <c r="F48" s="41">
        <v>0</v>
      </c>
      <c r="G48" s="41">
        <v>0</v>
      </c>
      <c r="H48" s="41">
        <v>2.25382533816</v>
      </c>
    </row>
    <row r="49" spans="1:8" ht="31.2">
      <c r="A49" s="2">
        <v>7</v>
      </c>
      <c r="B49" s="2" t="s">
        <v>62</v>
      </c>
      <c r="C49" s="42" t="s">
        <v>65</v>
      </c>
      <c r="D49" s="41">
        <v>0.82408843084099004</v>
      </c>
      <c r="E49" s="41">
        <v>0</v>
      </c>
      <c r="F49" s="41">
        <v>0</v>
      </c>
      <c r="G49" s="41">
        <v>0</v>
      </c>
      <c r="H49" s="41">
        <v>0.82408843084099004</v>
      </c>
    </row>
    <row r="50" spans="1:8" ht="31.2">
      <c r="A50" s="2">
        <v>8</v>
      </c>
      <c r="B50" s="2" t="s">
        <v>66</v>
      </c>
      <c r="C50" s="42" t="s">
        <v>67</v>
      </c>
      <c r="D50" s="41">
        <v>183.1292848944</v>
      </c>
      <c r="E50" s="41">
        <v>2.7861818681172998</v>
      </c>
      <c r="F50" s="41">
        <v>0</v>
      </c>
      <c r="G50" s="41">
        <v>0</v>
      </c>
      <c r="H50" s="41">
        <v>185.91546676252</v>
      </c>
    </row>
    <row r="51" spans="1:8">
      <c r="A51" s="2"/>
      <c r="B51" s="33"/>
      <c r="C51" s="33" t="s">
        <v>68</v>
      </c>
      <c r="D51" s="41">
        <v>360.24355550618998</v>
      </c>
      <c r="E51" s="41">
        <v>32.986620345967999</v>
      </c>
      <c r="F51" s="41">
        <v>0</v>
      </c>
      <c r="G51" s="41">
        <v>0</v>
      </c>
      <c r="H51" s="41">
        <v>393.23017585216002</v>
      </c>
    </row>
    <row r="52" spans="1:8">
      <c r="A52" s="2"/>
      <c r="B52" s="33"/>
      <c r="C52" s="33" t="s">
        <v>69</v>
      </c>
      <c r="D52" s="41">
        <v>16552.585104866001</v>
      </c>
      <c r="E52" s="41">
        <v>1460.4968962984001</v>
      </c>
      <c r="F52" s="41">
        <v>3053.5402456549</v>
      </c>
      <c r="G52" s="41">
        <v>0</v>
      </c>
      <c r="H52" s="41">
        <v>21066.622246819999</v>
      </c>
    </row>
    <row r="53" spans="1:8">
      <c r="A53" s="2"/>
      <c r="B53" s="33"/>
      <c r="C53" s="33" t="s">
        <v>70</v>
      </c>
      <c r="D53" s="41"/>
      <c r="E53" s="41"/>
      <c r="F53" s="41"/>
      <c r="G53" s="41"/>
      <c r="H53" s="41"/>
    </row>
    <row r="54" spans="1:8">
      <c r="A54" s="2">
        <v>9</v>
      </c>
      <c r="B54" s="2" t="s">
        <v>71</v>
      </c>
      <c r="C54" s="48" t="s">
        <v>72</v>
      </c>
      <c r="D54" s="41">
        <v>0</v>
      </c>
      <c r="E54" s="41">
        <v>0</v>
      </c>
      <c r="F54" s="41">
        <v>0</v>
      </c>
      <c r="G54" s="41">
        <v>323.58643711018999</v>
      </c>
      <c r="H54" s="41">
        <v>323.58643711018999</v>
      </c>
    </row>
    <row r="55" spans="1:8" ht="31.2">
      <c r="A55" s="2">
        <v>10</v>
      </c>
      <c r="B55" s="2" t="s">
        <v>73</v>
      </c>
      <c r="C55" s="48" t="s">
        <v>74</v>
      </c>
      <c r="D55" s="41">
        <v>189.93339696377001</v>
      </c>
      <c r="E55" s="41">
        <v>32.532776920063</v>
      </c>
      <c r="F55" s="41">
        <v>0</v>
      </c>
      <c r="G55" s="41">
        <v>0</v>
      </c>
      <c r="H55" s="41">
        <v>222.46617388383001</v>
      </c>
    </row>
    <row r="56" spans="1:8">
      <c r="A56" s="2">
        <v>11</v>
      </c>
      <c r="B56" s="2" t="s">
        <v>75</v>
      </c>
      <c r="C56" s="48" t="s">
        <v>76</v>
      </c>
      <c r="D56" s="41">
        <v>0</v>
      </c>
      <c r="E56" s="41">
        <v>0</v>
      </c>
      <c r="F56" s="41">
        <v>0</v>
      </c>
      <c r="G56" s="41">
        <v>1.3464586126717</v>
      </c>
      <c r="H56" s="41">
        <v>1.3464586126717</v>
      </c>
    </row>
    <row r="57" spans="1:8">
      <c r="A57" s="2">
        <v>12</v>
      </c>
      <c r="B57" s="2" t="s">
        <v>77</v>
      </c>
      <c r="C57" s="48" t="s">
        <v>78</v>
      </c>
      <c r="D57" s="41">
        <v>0</v>
      </c>
      <c r="E57" s="41">
        <v>0</v>
      </c>
      <c r="F57" s="41">
        <v>0</v>
      </c>
      <c r="G57" s="41">
        <v>206.66466573248999</v>
      </c>
      <c r="H57" s="41">
        <v>206.66466573248999</v>
      </c>
    </row>
    <row r="58" spans="1:8">
      <c r="A58" s="2">
        <v>13</v>
      </c>
      <c r="B58" s="2" t="s">
        <v>79</v>
      </c>
      <c r="C58" s="48" t="s">
        <v>48</v>
      </c>
      <c r="D58" s="41">
        <v>0</v>
      </c>
      <c r="E58" s="41">
        <v>0</v>
      </c>
      <c r="F58" s="41">
        <v>0</v>
      </c>
      <c r="G58" s="41">
        <v>104.02778986579</v>
      </c>
      <c r="H58" s="41">
        <v>104.02778986579</v>
      </c>
    </row>
    <row r="59" spans="1:8" ht="31.2">
      <c r="A59" s="2">
        <v>14</v>
      </c>
      <c r="B59" s="2" t="s">
        <v>80</v>
      </c>
      <c r="C59" s="48" t="s">
        <v>74</v>
      </c>
      <c r="D59" s="41">
        <v>243.76339112292999</v>
      </c>
      <c r="E59" s="41">
        <v>3.708686684651</v>
      </c>
      <c r="F59" s="41">
        <v>0</v>
      </c>
      <c r="G59" s="41">
        <v>0</v>
      </c>
      <c r="H59" s="41">
        <v>247.47207780759001</v>
      </c>
    </row>
    <row r="60" spans="1:8">
      <c r="A60" s="2">
        <v>15</v>
      </c>
      <c r="B60" s="2"/>
      <c r="C60" s="48" t="s">
        <v>81</v>
      </c>
      <c r="D60" s="41">
        <v>0</v>
      </c>
      <c r="E60" s="41">
        <v>0</v>
      </c>
      <c r="F60" s="41">
        <v>0</v>
      </c>
      <c r="G60" s="41">
        <v>173.92601277607</v>
      </c>
      <c r="H60" s="41">
        <v>173.92601277607</v>
      </c>
    </row>
    <row r="61" spans="1:8">
      <c r="A61" s="2">
        <v>16</v>
      </c>
      <c r="B61" s="2"/>
      <c r="C61" s="48" t="s">
        <v>82</v>
      </c>
      <c r="D61" s="41">
        <v>0</v>
      </c>
      <c r="E61" s="41">
        <v>0</v>
      </c>
      <c r="F61" s="41">
        <v>0</v>
      </c>
      <c r="G61" s="41">
        <v>75.934419354419006</v>
      </c>
      <c r="H61" s="41">
        <v>75.934419354419006</v>
      </c>
    </row>
    <row r="62" spans="1:8">
      <c r="A62" s="2"/>
      <c r="B62" s="33"/>
      <c r="C62" s="33" t="s">
        <v>83</v>
      </c>
      <c r="D62" s="41">
        <v>433.69678808671</v>
      </c>
      <c r="E62" s="41">
        <v>36.241463604713999</v>
      </c>
      <c r="F62" s="41">
        <v>0</v>
      </c>
      <c r="G62" s="41">
        <v>885.48578345163003</v>
      </c>
      <c r="H62" s="41">
        <v>1355.4240351430001</v>
      </c>
    </row>
    <row r="63" spans="1:8">
      <c r="A63" s="2"/>
      <c r="B63" s="33"/>
      <c r="C63" s="33" t="s">
        <v>84</v>
      </c>
      <c r="D63" s="41">
        <v>16986.281892953</v>
      </c>
      <c r="E63" s="41">
        <v>1496.7383599031</v>
      </c>
      <c r="F63" s="41">
        <v>3053.5402456549</v>
      </c>
      <c r="G63" s="41">
        <v>885.48578345163003</v>
      </c>
      <c r="H63" s="41">
        <v>22422.046281963001</v>
      </c>
    </row>
    <row r="64" spans="1:8" ht="31.5" customHeight="1">
      <c r="A64" s="2"/>
      <c r="B64" s="33"/>
      <c r="C64" s="33" t="s">
        <v>85</v>
      </c>
      <c r="D64" s="41"/>
      <c r="E64" s="41"/>
      <c r="F64" s="41"/>
      <c r="G64" s="41"/>
      <c r="H64" s="41"/>
    </row>
    <row r="65" spans="1:8">
      <c r="A65" s="2"/>
      <c r="B65" s="2"/>
      <c r="C65" s="48"/>
      <c r="D65" s="41"/>
      <c r="E65" s="41"/>
      <c r="F65" s="41"/>
      <c r="G65" s="41"/>
      <c r="H65" s="41">
        <f>SUM(D65:G65)</f>
        <v>0</v>
      </c>
    </row>
    <row r="66" spans="1:8">
      <c r="A66" s="2"/>
      <c r="B66" s="33"/>
      <c r="C66" s="33" t="s">
        <v>86</v>
      </c>
      <c r="D66" s="41">
        <f>SUM(D65:D65)</f>
        <v>0</v>
      </c>
      <c r="E66" s="41">
        <f>SUM(E65:E65)</f>
        <v>0</v>
      </c>
      <c r="F66" s="41">
        <f>SUM(F65:F65)</f>
        <v>0</v>
      </c>
      <c r="G66" s="41">
        <f>SUM(G65:G65)</f>
        <v>0</v>
      </c>
      <c r="H66" s="41">
        <f>SUM(D66:G66)</f>
        <v>0</v>
      </c>
    </row>
    <row r="67" spans="1:8">
      <c r="A67" s="2"/>
      <c r="B67" s="33"/>
      <c r="C67" s="33" t="s">
        <v>87</v>
      </c>
      <c r="D67" s="41">
        <v>16986.281892953</v>
      </c>
      <c r="E67" s="41">
        <v>1496.7383599031</v>
      </c>
      <c r="F67" s="41">
        <v>3053.5402456549</v>
      </c>
      <c r="G67" s="41">
        <v>885.48578345163003</v>
      </c>
      <c r="H67" s="41">
        <v>22422.046281963001</v>
      </c>
    </row>
    <row r="68" spans="1:8" ht="157.5" customHeight="1">
      <c r="A68" s="2"/>
      <c r="B68" s="33"/>
      <c r="C68" s="33" t="s">
        <v>88</v>
      </c>
      <c r="D68" s="41"/>
      <c r="E68" s="41"/>
      <c r="F68" s="41"/>
      <c r="G68" s="41"/>
      <c r="H68" s="41"/>
    </row>
    <row r="69" spans="1:8">
      <c r="A69" s="2">
        <v>17</v>
      </c>
      <c r="B69" s="2" t="s">
        <v>89</v>
      </c>
      <c r="C69" s="48" t="s">
        <v>90</v>
      </c>
      <c r="D69" s="41">
        <v>0</v>
      </c>
      <c r="E69" s="41">
        <v>0</v>
      </c>
      <c r="F69" s="41">
        <v>0</v>
      </c>
      <c r="G69" s="41">
        <v>1288.6169230769001</v>
      </c>
      <c r="H69" s="41">
        <v>1288.6169230769001</v>
      </c>
    </row>
    <row r="70" spans="1:8">
      <c r="A70" s="2">
        <v>18</v>
      </c>
      <c r="B70" s="2" t="s">
        <v>91</v>
      </c>
      <c r="C70" s="48" t="s">
        <v>92</v>
      </c>
      <c r="D70" s="41">
        <v>0</v>
      </c>
      <c r="E70" s="41">
        <v>0</v>
      </c>
      <c r="F70" s="41">
        <v>0</v>
      </c>
      <c r="G70" s="41">
        <v>23.952697117667</v>
      </c>
      <c r="H70" s="41">
        <v>23.952697117667</v>
      </c>
    </row>
    <row r="71" spans="1:8">
      <c r="A71" s="2">
        <v>19</v>
      </c>
      <c r="B71" s="2" t="s">
        <v>93</v>
      </c>
      <c r="C71" s="48" t="s">
        <v>94</v>
      </c>
      <c r="D71" s="41">
        <v>0</v>
      </c>
      <c r="E71" s="41">
        <v>0</v>
      </c>
      <c r="F71" s="41">
        <v>0</v>
      </c>
      <c r="G71" s="41">
        <v>21.023167503900002</v>
      </c>
      <c r="H71" s="41">
        <v>21.023167503900002</v>
      </c>
    </row>
    <row r="72" spans="1:8">
      <c r="A72" s="2">
        <v>20</v>
      </c>
      <c r="B72" s="2" t="s">
        <v>95</v>
      </c>
      <c r="C72" s="48" t="s">
        <v>94</v>
      </c>
      <c r="D72" s="41">
        <v>0</v>
      </c>
      <c r="E72" s="41">
        <v>0</v>
      </c>
      <c r="F72" s="41">
        <v>0</v>
      </c>
      <c r="G72" s="41">
        <v>655.08366318379001</v>
      </c>
      <c r="H72" s="41">
        <v>655.08366318379001</v>
      </c>
    </row>
    <row r="73" spans="1:8">
      <c r="A73" s="2"/>
      <c r="B73" s="33"/>
      <c r="C73" s="33" t="s">
        <v>96</v>
      </c>
      <c r="D73" s="41">
        <v>0</v>
      </c>
      <c r="E73" s="41">
        <v>0</v>
      </c>
      <c r="F73" s="41">
        <v>0</v>
      </c>
      <c r="G73" s="41">
        <v>1988.6764508823001</v>
      </c>
      <c r="H73" s="41">
        <v>1988.6764508823001</v>
      </c>
    </row>
    <row r="74" spans="1:8">
      <c r="A74" s="2"/>
      <c r="B74" s="33"/>
      <c r="C74" s="33" t="s">
        <v>97</v>
      </c>
      <c r="D74" s="41">
        <v>16986.281892953</v>
      </c>
      <c r="E74" s="41">
        <v>1496.7383599031</v>
      </c>
      <c r="F74" s="41">
        <v>3053.5402456549</v>
      </c>
      <c r="G74" s="41">
        <v>2874.1622343339</v>
      </c>
      <c r="H74" s="41">
        <v>24410.722732844999</v>
      </c>
    </row>
    <row r="75" spans="1:8">
      <c r="A75" s="2"/>
      <c r="B75" s="33"/>
      <c r="C75" s="33" t="s">
        <v>98</v>
      </c>
      <c r="D75" s="41"/>
      <c r="E75" s="41"/>
      <c r="F75" s="41"/>
      <c r="G75" s="41"/>
      <c r="H75" s="41"/>
    </row>
    <row r="76" spans="1:8" ht="47.25" customHeight="1">
      <c r="A76" s="2">
        <v>21</v>
      </c>
      <c r="B76" s="2" t="s">
        <v>99</v>
      </c>
      <c r="C76" s="48" t="s">
        <v>100</v>
      </c>
      <c r="D76" s="41">
        <f>D74*3%</f>
        <v>509.58845678859001</v>
      </c>
      <c r="E76" s="41">
        <f>E74*3%</f>
        <v>44.902150797093</v>
      </c>
      <c r="F76" s="41">
        <f>F74*3%</f>
        <v>91.606207369646995</v>
      </c>
      <c r="G76" s="41">
        <f>G74*3%</f>
        <v>86.224867030016995</v>
      </c>
      <c r="H76" s="41">
        <f>SUM(D76:G76)</f>
        <v>732.32168198534703</v>
      </c>
    </row>
    <row r="77" spans="1:8">
      <c r="A77" s="2"/>
      <c r="B77" s="33"/>
      <c r="C77" s="33" t="s">
        <v>101</v>
      </c>
      <c r="D77" s="41">
        <f>D76</f>
        <v>509.58845678859001</v>
      </c>
      <c r="E77" s="41">
        <f>E76</f>
        <v>44.902150797093</v>
      </c>
      <c r="F77" s="41">
        <f>F76</f>
        <v>91.606207369646995</v>
      </c>
      <c r="G77" s="41">
        <f>G76</f>
        <v>86.224867030016995</v>
      </c>
      <c r="H77" s="41">
        <f>SUM(D77:G77)</f>
        <v>732.32168198534703</v>
      </c>
    </row>
    <row r="78" spans="1:8">
      <c r="A78" s="2"/>
      <c r="B78" s="33"/>
      <c r="C78" s="33" t="s">
        <v>102</v>
      </c>
      <c r="D78" s="41">
        <f>D77+D74</f>
        <v>17495.870349741599</v>
      </c>
      <c r="E78" s="41">
        <f>E77+E74</f>
        <v>1541.6405107001899</v>
      </c>
      <c r="F78" s="41">
        <f>F77+F74</f>
        <v>3145.1464530245498</v>
      </c>
      <c r="G78" s="41">
        <f>G77+G74</f>
        <v>2960.38710136392</v>
      </c>
      <c r="H78" s="41">
        <f>SUM(D78:G78)</f>
        <v>25143.044414830201</v>
      </c>
    </row>
    <row r="79" spans="1:8">
      <c r="A79" s="2"/>
      <c r="B79" s="33"/>
      <c r="C79" s="33" t="s">
        <v>103</v>
      </c>
      <c r="D79" s="41"/>
      <c r="E79" s="41"/>
      <c r="F79" s="41"/>
      <c r="G79" s="41"/>
      <c r="H79" s="41"/>
    </row>
    <row r="80" spans="1:8">
      <c r="A80" s="2">
        <v>22</v>
      </c>
      <c r="B80" s="2" t="s">
        <v>104</v>
      </c>
      <c r="C80" s="48" t="s">
        <v>105</v>
      </c>
      <c r="D80" s="41">
        <f>D78*20%</f>
        <v>3499.1740699483198</v>
      </c>
      <c r="E80" s="41">
        <f>E78*20%</f>
        <v>308.32810214003899</v>
      </c>
      <c r="F80" s="41">
        <f>F78*20%</f>
        <v>629.02929060490897</v>
      </c>
      <c r="G80" s="41">
        <f>G78*20%</f>
        <v>592.077420272783</v>
      </c>
      <c r="H80" s="41">
        <f>SUM(D80:G80)</f>
        <v>5028.6088829660503</v>
      </c>
    </row>
    <row r="81" spans="1:8">
      <c r="A81" s="2"/>
      <c r="B81" s="33"/>
      <c r="C81" s="33" t="s">
        <v>106</v>
      </c>
      <c r="D81" s="41">
        <f>D80</f>
        <v>3499.1740699483198</v>
      </c>
      <c r="E81" s="41">
        <f>E80</f>
        <v>308.32810214003899</v>
      </c>
      <c r="F81" s="41">
        <f>F80</f>
        <v>629.02929060490897</v>
      </c>
      <c r="G81" s="41">
        <f>G80</f>
        <v>592.077420272783</v>
      </c>
      <c r="H81" s="41">
        <f>SUM(D81:G81)</f>
        <v>5028.6088829660503</v>
      </c>
    </row>
    <row r="82" spans="1:8">
      <c r="A82" s="2"/>
      <c r="B82" s="33"/>
      <c r="C82" s="33" t="s">
        <v>107</v>
      </c>
      <c r="D82" s="41">
        <f>D81+D78</f>
        <v>20995.044419689901</v>
      </c>
      <c r="E82" s="41">
        <f>E81+E78</f>
        <v>1849.96861284023</v>
      </c>
      <c r="F82" s="41">
        <f>F81+F78</f>
        <v>3774.1757436294602</v>
      </c>
      <c r="G82" s="41">
        <f>G81+G78</f>
        <v>3552.4645216366998</v>
      </c>
      <c r="H82" s="41">
        <f>SUM(D82:G82)</f>
        <v>30171.6532977963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108</v>
      </c>
    </row>
    <row r="2" spans="1:14" ht="45.75" customHeight="1">
      <c r="A2" s="24"/>
      <c r="B2" s="24" t="s">
        <v>109</v>
      </c>
      <c r="C2" s="91" t="s">
        <v>211</v>
      </c>
      <c r="D2" s="91"/>
      <c r="E2" s="91"/>
      <c r="F2" s="91"/>
      <c r="G2" s="91"/>
      <c r="H2" s="91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111</v>
      </c>
      <c r="C7" s="28" t="s">
        <v>112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8" t="s">
        <v>4</v>
      </c>
      <c r="B10" s="98" t="s">
        <v>30</v>
      </c>
      <c r="C10" s="98" t="s">
        <v>113</v>
      </c>
      <c r="D10" s="95" t="s">
        <v>32</v>
      </c>
      <c r="E10" s="96"/>
      <c r="F10" s="96"/>
      <c r="G10" s="96"/>
      <c r="H10" s="97"/>
      <c r="J10" s="20"/>
    </row>
    <row r="11" spans="1:14" ht="59.25" customHeight="1">
      <c r="A11" s="98"/>
      <c r="B11" s="98"/>
      <c r="C11" s="98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114</v>
      </c>
      <c r="C13" s="3" t="s">
        <v>115</v>
      </c>
      <c r="D13" s="32">
        <v>332.56706822870001</v>
      </c>
      <c r="E13" s="32">
        <v>13.899250080810001</v>
      </c>
      <c r="F13" s="32">
        <v>3053.5402456549</v>
      </c>
      <c r="G13" s="32">
        <v>0</v>
      </c>
      <c r="H13" s="32">
        <v>3400.0065639643999</v>
      </c>
      <c r="J13" s="20"/>
    </row>
    <row r="14" spans="1:14">
      <c r="A14" s="2"/>
      <c r="B14" s="33"/>
      <c r="C14" s="33" t="s">
        <v>116</v>
      </c>
      <c r="D14" s="32">
        <v>332.56706822870001</v>
      </c>
      <c r="E14" s="32">
        <v>13.899250080810001</v>
      </c>
      <c r="F14" s="32">
        <v>3053.5402456549</v>
      </c>
      <c r="G14" s="32">
        <v>0</v>
      </c>
      <c r="H14" s="32">
        <v>3400.0065639643999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108</v>
      </c>
    </row>
    <row r="2" spans="1:14" ht="45.75" customHeight="1">
      <c r="A2" s="24"/>
      <c r="B2" s="24" t="s">
        <v>109</v>
      </c>
      <c r="C2" s="91" t="s">
        <v>212</v>
      </c>
      <c r="D2" s="91"/>
      <c r="E2" s="91"/>
      <c r="F2" s="91"/>
      <c r="G2" s="91"/>
      <c r="H2" s="91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111</v>
      </c>
      <c r="C7" s="28" t="s">
        <v>72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8" t="s">
        <v>4</v>
      </c>
      <c r="B10" s="98" t="s">
        <v>30</v>
      </c>
      <c r="C10" s="98" t="s">
        <v>113</v>
      </c>
      <c r="D10" s="95" t="s">
        <v>32</v>
      </c>
      <c r="E10" s="96"/>
      <c r="F10" s="96"/>
      <c r="G10" s="96"/>
      <c r="H10" s="97"/>
      <c r="J10" s="20"/>
    </row>
    <row r="11" spans="1:14" ht="59.25" customHeight="1">
      <c r="A11" s="98"/>
      <c r="B11" s="98"/>
      <c r="C11" s="98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118</v>
      </c>
      <c r="C13" s="3" t="s">
        <v>119</v>
      </c>
      <c r="D13" s="32">
        <v>0</v>
      </c>
      <c r="E13" s="32">
        <v>0</v>
      </c>
      <c r="F13" s="32">
        <v>0</v>
      </c>
      <c r="G13" s="32">
        <v>0</v>
      </c>
      <c r="H13" s="32">
        <v>0</v>
      </c>
      <c r="J13" s="20"/>
    </row>
    <row r="14" spans="1:14">
      <c r="A14" s="2"/>
      <c r="B14" s="33"/>
      <c r="C14" s="33" t="s">
        <v>116</v>
      </c>
      <c r="D14" s="32">
        <v>0</v>
      </c>
      <c r="E14" s="32">
        <v>0</v>
      </c>
      <c r="F14" s="32">
        <v>0</v>
      </c>
      <c r="G14" s="32">
        <v>0</v>
      </c>
      <c r="H14" s="32">
        <v>0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tabSelected="1"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108</v>
      </c>
    </row>
    <row r="2" spans="1:14" ht="45.75" customHeight="1">
      <c r="A2" s="24"/>
      <c r="B2" s="24" t="s">
        <v>109</v>
      </c>
      <c r="C2" s="91" t="s">
        <v>213</v>
      </c>
      <c r="D2" s="91"/>
      <c r="E2" s="91"/>
      <c r="F2" s="91"/>
      <c r="G2" s="91"/>
      <c r="H2" s="91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111</v>
      </c>
      <c r="C7" s="28" t="s">
        <v>90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8" t="s">
        <v>4</v>
      </c>
      <c r="B10" s="98" t="s">
        <v>30</v>
      </c>
      <c r="C10" s="98" t="s">
        <v>113</v>
      </c>
      <c r="D10" s="95" t="s">
        <v>32</v>
      </c>
      <c r="E10" s="96"/>
      <c r="F10" s="96"/>
      <c r="G10" s="96"/>
      <c r="H10" s="97"/>
      <c r="J10" s="20"/>
    </row>
    <row r="11" spans="1:14" ht="59.25" customHeight="1">
      <c r="A11" s="98"/>
      <c r="B11" s="98"/>
      <c r="C11" s="98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121</v>
      </c>
      <c r="C13" s="3" t="s">
        <v>90</v>
      </c>
      <c r="D13" s="32">
        <v>0</v>
      </c>
      <c r="E13" s="32">
        <v>0</v>
      </c>
      <c r="F13" s="32">
        <v>0</v>
      </c>
      <c r="G13" s="32">
        <v>390.38</v>
      </c>
      <c r="H13" s="32">
        <v>390.38</v>
      </c>
      <c r="J13" s="20"/>
    </row>
    <row r="14" spans="1:14">
      <c r="A14" s="2"/>
      <c r="B14" s="33"/>
      <c r="C14" s="33" t="s">
        <v>116</v>
      </c>
      <c r="D14" s="32">
        <v>0</v>
      </c>
      <c r="E14" s="32">
        <v>0</v>
      </c>
      <c r="F14" s="32">
        <v>0</v>
      </c>
      <c r="G14" s="32">
        <v>390.38</v>
      </c>
      <c r="H14" s="32">
        <v>390.38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108</v>
      </c>
    </row>
    <row r="2" spans="1:14" ht="45.75" customHeight="1">
      <c r="A2" s="24"/>
      <c r="B2" s="24" t="s">
        <v>109</v>
      </c>
      <c r="C2" s="91" t="s">
        <v>214</v>
      </c>
      <c r="D2" s="91"/>
      <c r="E2" s="91"/>
      <c r="F2" s="91"/>
      <c r="G2" s="91"/>
      <c r="H2" s="91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111</v>
      </c>
      <c r="C7" s="28" t="s">
        <v>123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8" t="s">
        <v>4</v>
      </c>
      <c r="B10" s="98" t="s">
        <v>30</v>
      </c>
      <c r="C10" s="98" t="s">
        <v>113</v>
      </c>
      <c r="D10" s="95" t="s">
        <v>32</v>
      </c>
      <c r="E10" s="96"/>
      <c r="F10" s="96"/>
      <c r="G10" s="96"/>
      <c r="H10" s="97"/>
      <c r="J10" s="20"/>
    </row>
    <row r="11" spans="1:14" ht="59.25" customHeight="1">
      <c r="A11" s="98"/>
      <c r="B11" s="98"/>
      <c r="C11" s="98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43</v>
      </c>
      <c r="C13" s="3" t="s">
        <v>44</v>
      </c>
      <c r="D13" s="32">
        <v>0.22886311190364</v>
      </c>
      <c r="E13" s="32">
        <v>113.17338970719</v>
      </c>
      <c r="F13" s="32">
        <v>0</v>
      </c>
      <c r="G13" s="32">
        <v>0</v>
      </c>
      <c r="H13" s="32">
        <v>113.40225281908999</v>
      </c>
      <c r="J13" s="20"/>
    </row>
    <row r="14" spans="1:14">
      <c r="A14" s="2"/>
      <c r="B14" s="33"/>
      <c r="C14" s="33" t="s">
        <v>116</v>
      </c>
      <c r="D14" s="32">
        <v>0.22886311190364</v>
      </c>
      <c r="E14" s="32">
        <v>113.17338970719</v>
      </c>
      <c r="F14" s="32">
        <v>0</v>
      </c>
      <c r="G14" s="32">
        <v>0</v>
      </c>
      <c r="H14" s="32">
        <v>113.40225281908999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108</v>
      </c>
    </row>
    <row r="2" spans="1:14" ht="45.75" customHeight="1">
      <c r="A2" s="24"/>
      <c r="B2" s="24" t="s">
        <v>109</v>
      </c>
      <c r="C2" s="91" t="s">
        <v>215</v>
      </c>
      <c r="D2" s="91"/>
      <c r="E2" s="91"/>
      <c r="F2" s="91"/>
      <c r="G2" s="91"/>
      <c r="H2" s="91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111</v>
      </c>
      <c r="C7" s="28" t="s">
        <v>125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8" t="s">
        <v>4</v>
      </c>
      <c r="B10" s="98" t="s">
        <v>30</v>
      </c>
      <c r="C10" s="98" t="s">
        <v>113</v>
      </c>
      <c r="D10" s="95" t="s">
        <v>32</v>
      </c>
      <c r="E10" s="96"/>
      <c r="F10" s="96"/>
      <c r="G10" s="96"/>
      <c r="H10" s="97"/>
      <c r="J10" s="20"/>
    </row>
    <row r="11" spans="1:14" ht="59.25" customHeight="1">
      <c r="A11" s="98"/>
      <c r="B11" s="98"/>
      <c r="C11" s="98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75</v>
      </c>
      <c r="C13" s="3" t="s">
        <v>126</v>
      </c>
      <c r="D13" s="32">
        <v>0</v>
      </c>
      <c r="E13" s="32">
        <v>0</v>
      </c>
      <c r="F13" s="32">
        <v>0</v>
      </c>
      <c r="G13" s="32">
        <v>1.3464586126717</v>
      </c>
      <c r="H13" s="32">
        <v>1.3464586126717</v>
      </c>
      <c r="J13" s="20"/>
    </row>
    <row r="14" spans="1:14">
      <c r="A14" s="2"/>
      <c r="B14" s="33"/>
      <c r="C14" s="33" t="s">
        <v>116</v>
      </c>
      <c r="D14" s="32">
        <v>0</v>
      </c>
      <c r="E14" s="32">
        <v>0</v>
      </c>
      <c r="F14" s="32">
        <v>0</v>
      </c>
      <c r="G14" s="32">
        <v>1.3464586126717</v>
      </c>
      <c r="H14" s="32">
        <v>1.3464586126717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108</v>
      </c>
    </row>
    <row r="2" spans="1:14" ht="45.75" customHeight="1">
      <c r="A2" s="24"/>
      <c r="B2" s="24" t="s">
        <v>109</v>
      </c>
      <c r="C2" s="91" t="s">
        <v>216</v>
      </c>
      <c r="D2" s="91"/>
      <c r="E2" s="91"/>
      <c r="F2" s="91"/>
      <c r="G2" s="91"/>
      <c r="H2" s="91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111</v>
      </c>
      <c r="C7" s="28" t="s">
        <v>128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8" t="s">
        <v>4</v>
      </c>
      <c r="B10" s="98" t="s">
        <v>30</v>
      </c>
      <c r="C10" s="98" t="s">
        <v>113</v>
      </c>
      <c r="D10" s="95" t="s">
        <v>32</v>
      </c>
      <c r="E10" s="96"/>
      <c r="F10" s="96"/>
      <c r="G10" s="96"/>
      <c r="H10" s="97"/>
      <c r="J10" s="20"/>
    </row>
    <row r="11" spans="1:14" ht="59.25" customHeight="1">
      <c r="A11" s="98"/>
      <c r="B11" s="98"/>
      <c r="C11" s="98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121</v>
      </c>
      <c r="C13" s="3" t="s">
        <v>128</v>
      </c>
      <c r="D13" s="32">
        <v>0</v>
      </c>
      <c r="E13" s="32">
        <v>0</v>
      </c>
      <c r="F13" s="32">
        <v>0</v>
      </c>
      <c r="G13" s="32">
        <v>23.952697117667</v>
      </c>
      <c r="H13" s="32">
        <v>23.952697117667</v>
      </c>
      <c r="J13" s="20"/>
    </row>
    <row r="14" spans="1:14">
      <c r="A14" s="2"/>
      <c r="B14" s="33"/>
      <c r="C14" s="33" t="s">
        <v>116</v>
      </c>
      <c r="D14" s="32">
        <v>0</v>
      </c>
      <c r="E14" s="32">
        <v>0</v>
      </c>
      <c r="F14" s="32">
        <v>0</v>
      </c>
      <c r="G14" s="32">
        <v>23.952697117667</v>
      </c>
      <c r="H14" s="32">
        <v>23.952697117667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108</v>
      </c>
    </row>
    <row r="2" spans="1:14" ht="45.75" customHeight="1">
      <c r="A2" s="24"/>
      <c r="B2" s="24" t="s">
        <v>109</v>
      </c>
      <c r="C2" s="91" t="s">
        <v>217</v>
      </c>
      <c r="D2" s="91"/>
      <c r="E2" s="91"/>
      <c r="F2" s="91"/>
      <c r="G2" s="91"/>
      <c r="H2" s="91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111</v>
      </c>
      <c r="C7" s="28" t="s">
        <v>130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8" t="s">
        <v>4</v>
      </c>
      <c r="B10" s="98" t="s">
        <v>30</v>
      </c>
      <c r="C10" s="98" t="s">
        <v>113</v>
      </c>
      <c r="D10" s="95" t="s">
        <v>32</v>
      </c>
      <c r="E10" s="96"/>
      <c r="F10" s="96"/>
      <c r="G10" s="96"/>
      <c r="H10" s="97"/>
      <c r="J10" s="20"/>
    </row>
    <row r="11" spans="1:14" ht="59.25" customHeight="1">
      <c r="A11" s="98"/>
      <c r="B11" s="98"/>
      <c r="C11" s="98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131</v>
      </c>
      <c r="C13" s="3" t="s">
        <v>46</v>
      </c>
      <c r="D13" s="32">
        <v>37.762898550724998</v>
      </c>
      <c r="E13" s="32">
        <v>0</v>
      </c>
      <c r="F13" s="32">
        <v>0</v>
      </c>
      <c r="G13" s="32">
        <v>0</v>
      </c>
      <c r="H13" s="32">
        <v>37.762898550724998</v>
      </c>
      <c r="J13" s="20"/>
    </row>
    <row r="14" spans="1:14">
      <c r="A14" s="2"/>
      <c r="B14" s="33"/>
      <c r="C14" s="33" t="s">
        <v>116</v>
      </c>
      <c r="D14" s="32">
        <v>37.762898550724998</v>
      </c>
      <c r="E14" s="32">
        <v>0</v>
      </c>
      <c r="F14" s="32">
        <v>0</v>
      </c>
      <c r="G14" s="32">
        <v>0</v>
      </c>
      <c r="H14" s="32">
        <v>37.762898550724998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19</vt:i4>
      </vt:variant>
    </vt:vector>
  </HeadingPairs>
  <TitlesOfParts>
    <vt:vector size="19" baseType="lpstr">
      <vt:lpstr>Сводка затрат</vt:lpstr>
      <vt:lpstr>ССР</vt:lpstr>
      <vt:lpstr>ОСР 525-02-01</vt:lpstr>
      <vt:lpstr>ОСР 525-09-01</vt:lpstr>
      <vt:lpstr>ОСР 525-12-01</vt:lpstr>
      <vt:lpstr>ОСР 1-02-01</vt:lpstr>
      <vt:lpstr>ОСР 1-09-01</vt:lpstr>
      <vt:lpstr>ОСР 1-12-01</vt:lpstr>
      <vt:lpstr>ОСР 556-02-01</vt:lpstr>
      <vt:lpstr>ОСР 556-12-01</vt:lpstr>
      <vt:lpstr>ОСР 107-02-01</vt:lpstr>
      <vt:lpstr>ОСР 107-07-01</vt:lpstr>
      <vt:lpstr>ОСР 12-01</vt:lpstr>
      <vt:lpstr>ОСР 525-02-01(1)</vt:lpstr>
      <vt:lpstr>ОСР 525-09-01(1)</vt:lpstr>
      <vt:lpstr>ОСР 525-12-01(1)</vt:lpstr>
      <vt:lpstr>Источники ЦИ</vt:lpstr>
      <vt:lpstr>Цена МАТ и ОБ по ТКП</vt:lpstr>
      <vt:lpstr>Лист1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2025-11-14T11:14:42Z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8E80B316AE2044DEAFADD9737A1436C1_12</vt:lpwstr>
  </property>
  <property fmtid="{D5CDD505-2E9C-101B-9397-08002B2CF9AE}" pid="3" name="KSOProductBuildVer">
    <vt:lpwstr>1049-12.2.0.20795</vt:lpwstr>
  </property>
</Properties>
</file>